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9365" windowHeight="8295"/>
  </bookViews>
  <sheets>
    <sheet name="Лист1" sheetId="1" r:id="rId1"/>
  </sheets>
  <definedNames>
    <definedName name="_GoBack" localSheetId="0">Лист1!$R$48</definedName>
    <definedName name="_xlnm.Print_Area" localSheetId="0">Лист1!$A$1:$Q$91</definedName>
  </definedNames>
  <calcPr calcId="124519"/>
</workbook>
</file>

<file path=xl/calcChain.xml><?xml version="1.0" encoding="utf-8"?>
<calcChain xmlns="http://schemas.openxmlformats.org/spreadsheetml/2006/main">
  <c r="E36" i="1"/>
  <c r="C36"/>
  <c r="C14"/>
  <c r="L42"/>
  <c r="I71"/>
  <c r="J71"/>
  <c r="K71"/>
  <c r="H8"/>
  <c r="I8"/>
  <c r="H68"/>
  <c r="L68" s="1"/>
  <c r="L53"/>
  <c r="L74"/>
  <c r="L75"/>
  <c r="L78"/>
  <c r="I77"/>
  <c r="J77"/>
  <c r="K77"/>
  <c r="H77"/>
  <c r="L79"/>
  <c r="H72"/>
  <c r="H71" s="1"/>
  <c r="L56"/>
  <c r="L57"/>
  <c r="L58"/>
  <c r="I55"/>
  <c r="J55"/>
  <c r="L55" s="1"/>
  <c r="H55"/>
  <c r="L72" l="1"/>
  <c r="L71" s="1"/>
  <c r="I49"/>
  <c r="J47"/>
  <c r="K47"/>
  <c r="H46"/>
  <c r="L46" s="1"/>
  <c r="H64"/>
  <c r="H14"/>
  <c r="I34" l="1"/>
  <c r="K34"/>
  <c r="L40"/>
  <c r="H39"/>
  <c r="L39" s="1"/>
  <c r="H36"/>
  <c r="J36"/>
  <c r="J34" s="1"/>
  <c r="L35"/>
  <c r="H19"/>
  <c r="H44"/>
  <c r="L44" s="1"/>
  <c r="H21"/>
  <c r="I21"/>
  <c r="J21"/>
  <c r="K21"/>
  <c r="L32"/>
  <c r="L31"/>
  <c r="L34" l="1"/>
  <c r="L36"/>
  <c r="H34"/>
  <c r="L22"/>
  <c r="L21" s="1"/>
  <c r="I51"/>
  <c r="I47" s="1"/>
  <c r="L51" l="1"/>
  <c r="L49"/>
  <c r="L50"/>
  <c r="L70" l="1"/>
  <c r="H48" l="1"/>
  <c r="L65"/>
  <c r="L66"/>
  <c r="L67"/>
  <c r="I64"/>
  <c r="J64"/>
  <c r="L19"/>
  <c r="L16"/>
  <c r="L14"/>
  <c r="L13"/>
  <c r="L10"/>
  <c r="L8"/>
  <c r="L9"/>
  <c r="I7"/>
  <c r="J7"/>
  <c r="H7"/>
  <c r="G72"/>
  <c r="M72" s="1"/>
  <c r="E21"/>
  <c r="D22"/>
  <c r="G22" s="1"/>
  <c r="M22" s="1"/>
  <c r="G19"/>
  <c r="C77"/>
  <c r="D77"/>
  <c r="E77"/>
  <c r="G79"/>
  <c r="M79" s="1"/>
  <c r="G78"/>
  <c r="D71"/>
  <c r="E71"/>
  <c r="F71"/>
  <c r="F80" s="1"/>
  <c r="C71"/>
  <c r="G75"/>
  <c r="G74"/>
  <c r="M74" s="1"/>
  <c r="G70"/>
  <c r="M70" s="1"/>
  <c r="G68"/>
  <c r="M68" s="1"/>
  <c r="C64"/>
  <c r="D64"/>
  <c r="E64"/>
  <c r="G67"/>
  <c r="G65"/>
  <c r="G66"/>
  <c r="G61"/>
  <c r="C55"/>
  <c r="G58"/>
  <c r="M58" s="1"/>
  <c r="G57"/>
  <c r="M57" s="1"/>
  <c r="G56"/>
  <c r="M56" s="1"/>
  <c r="G53"/>
  <c r="M53" s="1"/>
  <c r="C47"/>
  <c r="D47"/>
  <c r="E47"/>
  <c r="G51"/>
  <c r="M51" s="1"/>
  <c r="G50"/>
  <c r="M50" s="1"/>
  <c r="G49"/>
  <c r="M49" s="1"/>
  <c r="G48"/>
  <c r="G46"/>
  <c r="M46" s="1"/>
  <c r="G44"/>
  <c r="G42"/>
  <c r="C34"/>
  <c r="D34"/>
  <c r="E34"/>
  <c r="G39"/>
  <c r="M39" s="1"/>
  <c r="G40"/>
  <c r="M40" s="1"/>
  <c r="G38"/>
  <c r="G36"/>
  <c r="M36" s="1"/>
  <c r="G35"/>
  <c r="M35" s="1"/>
  <c r="M65" l="1"/>
  <c r="M19"/>
  <c r="M66"/>
  <c r="L7"/>
  <c r="M67"/>
  <c r="G55"/>
  <c r="M55" s="1"/>
  <c r="G64"/>
  <c r="G77"/>
  <c r="L64"/>
  <c r="L48"/>
  <c r="H47"/>
  <c r="H80" s="1"/>
  <c r="G71"/>
  <c r="M71" s="1"/>
  <c r="M75"/>
  <c r="G47"/>
  <c r="G34"/>
  <c r="C21"/>
  <c r="D21"/>
  <c r="G32"/>
  <c r="M32" s="1"/>
  <c r="G31"/>
  <c r="M31" s="1"/>
  <c r="G16"/>
  <c r="M16" s="1"/>
  <c r="G14"/>
  <c r="M14" s="1"/>
  <c r="G13"/>
  <c r="M13" s="1"/>
  <c r="G10"/>
  <c r="C7"/>
  <c r="D7"/>
  <c r="E7"/>
  <c r="E80" s="1"/>
  <c r="G9"/>
  <c r="G8"/>
  <c r="J80"/>
  <c r="M34" l="1"/>
  <c r="G80"/>
  <c r="C80"/>
  <c r="M48"/>
  <c r="L47"/>
  <c r="M47" s="1"/>
  <c r="M64"/>
  <c r="G21"/>
  <c r="D80"/>
  <c r="G7"/>
  <c r="I80"/>
  <c r="M21" l="1"/>
  <c r="M78"/>
  <c r="L77"/>
  <c r="M77" s="1"/>
  <c r="L80" l="1"/>
  <c r="M80" s="1"/>
</calcChain>
</file>

<file path=xl/sharedStrings.xml><?xml version="1.0" encoding="utf-8"?>
<sst xmlns="http://schemas.openxmlformats.org/spreadsheetml/2006/main" count="177" uniqueCount="173">
  <si>
    <t>№ п/п</t>
  </si>
  <si>
    <t>тыс.руб.</t>
  </si>
  <si>
    <t>Обеспечение устойчивого развития и повышение эффективности сельского хозяйства</t>
  </si>
  <si>
    <t>Развитие  малого предпринимательства</t>
  </si>
  <si>
    <t>Обеспечение сбалансированности профессионально-квалифицированной структуры спроса и предложения рабочей силы</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</si>
  <si>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</si>
  <si>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Повышение эффективности системы организации физкультуры и спорта, создание условий для здорового образа жизни</t>
  </si>
  <si>
    <t>Организация туристических зон</t>
  </si>
  <si>
    <t>Обеспечение общественной безопасности жителей района</t>
  </si>
  <si>
    <t>Обеспечение экологической безопасности жителей района</t>
  </si>
  <si>
    <t>Доступность и комфортность жилья, снижение износа жилфонда</t>
  </si>
  <si>
    <t>Развитие инженерных систем жизнеобеспечения</t>
  </si>
  <si>
    <t>Развитие транспортной системы</t>
  </si>
  <si>
    <t>ВСЕГО:</t>
  </si>
  <si>
    <t>2.</t>
  </si>
  <si>
    <t>4.</t>
  </si>
  <si>
    <t>7.</t>
  </si>
  <si>
    <t>8.</t>
  </si>
  <si>
    <t>10.</t>
  </si>
  <si>
    <t>11.</t>
  </si>
  <si>
    <t>13.</t>
  </si>
  <si>
    <t>14.</t>
  </si>
  <si>
    <t>16.</t>
  </si>
  <si>
    <t>МБ</t>
  </si>
  <si>
    <t>РХ</t>
  </si>
  <si>
    <t>РФ</t>
  </si>
  <si>
    <t>Всего</t>
  </si>
  <si>
    <t>Информация о выполненных мероприятиях</t>
  </si>
  <si>
    <t>Кассовые расходы с начала года</t>
  </si>
  <si>
    <t>Руководитель УФиЭ</t>
  </si>
  <si>
    <t>Исполнитель</t>
  </si>
  <si>
    <t>1.</t>
  </si>
  <si>
    <t>Непрерывный мониторинг и прогнозирование угроз безопасности жизни в районе</t>
  </si>
  <si>
    <t>5.</t>
  </si>
  <si>
    <t>Повышение эффективности системы здравоохранения путем повышения доступности и качества медицинской помощи, формирования здорового образа жизни</t>
  </si>
  <si>
    <t xml:space="preserve">Муниципальная программа «Развитие агропромышленного комплекса Усть-Абаканского района и социальной сферы на селе  (2014 - 2020 годы)» </t>
  </si>
  <si>
    <t>Подпрограмма «Устойчивое развитие сельских территорий»</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</si>
  <si>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</si>
  <si>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"Развитие  образования  в  Усть-Абаканском районе (2014-2020 годы)"</t>
  </si>
  <si>
    <t>Муниципальная программа «Развитие торговли в Усть-Абаканском районе до 2015 года»</t>
  </si>
  <si>
    <t>Подпрограмма "Патриотическое воспитание"</t>
  </si>
  <si>
    <t>Муниципальная программа «Культура Усть-Абаканского района (2014-2020 годы)»</t>
  </si>
  <si>
    <t>Подпрограмма «Развитие культурного потенциала Усть-Абаканского района»</t>
  </si>
  <si>
    <t>Муниципальная программа  "Развитие физической культуры и спорта в Усть-Абаканском районе  (2014 - 2020 годы)"</t>
  </si>
  <si>
    <t>Муниципальная программа«Развитие туризма в Усть-Абаканском районе (2014-2020 годы)»</t>
  </si>
  <si>
    <t>Муниципальная программа «Доступная среда (2014-2020 годы)»</t>
  </si>
  <si>
    <t>Муниципальная программа «Социальная поддержка граждан (2014-2020 годы)»</t>
  </si>
  <si>
    <t>Подпрограмма «Социальная поддержка старшего поколения»</t>
  </si>
  <si>
    <t>Подпрограмма  «Социальная поддержка детей-сирот и детей, оставшихся без попечения родителей»</t>
  </si>
  <si>
    <t>Подпрограмма  «Организация отдыха и оздоровления детей в Усть-Абаканском районе»</t>
  </si>
  <si>
    <t>Создание эффективной системы предоставления социальных услуг для ветеранов и инвалидов. Создание условий для успешной социализации и эффективной самореализации молодежи</t>
  </si>
  <si>
    <t>Повышение общественной и бытовой культуры населения. Совершенствование архивного дела в Усть-Абаканском районе</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</si>
  <si>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</si>
  <si>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 xml:space="preserve">Муниципальная программа «Обеспечение общественного порядка и противодействие преступности в Усть-Абаканском районе  (2014-2020 годы)» </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</si>
  <si>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</si>
  <si>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</si>
  <si>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</si>
  <si>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Муниципальная программа "Развитие транспортной системы Усть-Абаканского района (2014-2020 годы)"</t>
  </si>
  <si>
    <t xml:space="preserve">Подпрограмма «Дорожное хозяйство» </t>
  </si>
  <si>
    <t>Подпрограмма «Транспортное обслуживание населения»</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</si>
  <si>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</si>
  <si>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 xml:space="preserve">Муниципальная программа «Жилище (2014 – 2020 годы)» </t>
  </si>
  <si>
    <t>Подпрограмма  «Обеспечение жильем молодых семей»</t>
  </si>
  <si>
    <t>Подпрограмма «Свой дом»</t>
  </si>
  <si>
    <t>Подпрограмма  «Переселение жителей Усть-Абаканского района из аварийного и непригодного для проживания жилищного фонда»</t>
  </si>
  <si>
    <t>Муниципальная программа "Энергосбережение и повышение энергетической эффективности в Усть-Абаканском районе  (2014 - 2020 годы)"</t>
  </si>
  <si>
    <t xml:space="preserve">Муниципальная программа «Комплексная программа  модернизации и реформирования жилищно-коммунального хозяйства в Усть-Абаканском районе (2014 – 2020 годы)» </t>
  </si>
  <si>
    <t>Подпрограмма «Модернизация объектов коммунальной инфраструктуры»</t>
  </si>
  <si>
    <t>Подпрограмма «Чистая вода»</t>
  </si>
  <si>
    <t>Муниципальная программа «Сохранение и развитие малых сел Усть-Абаканского района до 2015 года»</t>
  </si>
  <si>
    <t>3.</t>
  </si>
  <si>
    <t>6.</t>
  </si>
  <si>
    <t>8.1.</t>
  </si>
  <si>
    <t>8.2.</t>
  </si>
  <si>
    <t>8.3.</t>
  </si>
  <si>
    <t>8.4.</t>
  </si>
  <si>
    <t>8.5.</t>
  </si>
  <si>
    <t>9.</t>
  </si>
  <si>
    <t>12.</t>
  </si>
  <si>
    <t>15.</t>
  </si>
  <si>
    <t>17.</t>
  </si>
  <si>
    <t>18.</t>
  </si>
  <si>
    <t>19.</t>
  </si>
  <si>
    <t>20.</t>
  </si>
  <si>
    <t>20.1.</t>
  </si>
  <si>
    <t>20.2.</t>
  </si>
  <si>
    <t>1.1.</t>
  </si>
  <si>
    <t>1.2.</t>
  </si>
  <si>
    <t>7.1.</t>
  </si>
  <si>
    <t>7.2.</t>
  </si>
  <si>
    <t>7.3.</t>
  </si>
  <si>
    <t>12.1.</t>
  </si>
  <si>
    <t>12.2.</t>
  </si>
  <si>
    <t>12.3.</t>
  </si>
  <si>
    <t>14.1.</t>
  </si>
  <si>
    <t>14.2.</t>
  </si>
  <si>
    <t>14.3.</t>
  </si>
  <si>
    <t>19.1.</t>
  </si>
  <si>
    <t>19.2.</t>
  </si>
  <si>
    <t>Подпрограмма «Создание общих условий функционирования сельского хозяйства»</t>
  </si>
  <si>
    <t>Муниципальная программа "Повышение эффективности и управления муниципальными финансами Усть-Абаканского района"</t>
  </si>
  <si>
    <t>администрации Усть-Абаканского района</t>
  </si>
  <si>
    <t>Н.А.Потылицына.</t>
  </si>
  <si>
    <t>Подпрограмма "Развитие дошкольного, начального, общего, основного общего, среднего образования"</t>
  </si>
  <si>
    <t>Подпрограмма "Развитие системы дополнительного образования детей, выявление и поддержки одаренных детей и молодежи"</t>
  </si>
  <si>
    <t>Подпрограмма "Наследие Усть-Абаканского района"</t>
  </si>
  <si>
    <t>Подпрограмма «Искусство Усть-Абаканского района»</t>
  </si>
  <si>
    <t>Подпрограмма "Молодежь Усть-Абаканского района"</t>
  </si>
  <si>
    <t>Подпрограмма "Обеспечение реализации муниципальной  программы"</t>
  </si>
  <si>
    <t>12.4.</t>
  </si>
  <si>
    <t>Подпрограмма "Развитие мер социальной поддержки отдельных категорий граждан в Усть-Абаканском районе"</t>
  </si>
  <si>
    <t>16.1.</t>
  </si>
  <si>
    <t>16.2.</t>
  </si>
  <si>
    <t>16.3.</t>
  </si>
  <si>
    <t>Программа "Развитие муниципального имущества в Усть-Абаканском районе (2016-2020 годы)"</t>
  </si>
  <si>
    <t>19.3.</t>
  </si>
  <si>
    <t>Подпрограмма "Обеспечение реализации муниципальной программы"</t>
  </si>
  <si>
    <t>Зам. Главы по финансам и экономике</t>
  </si>
  <si>
    <t>1.Иные межбюджетные трансферты  Усть-Абаканскому поссовету на переселение из аварийного жилья за счет средств гос.корпорации.</t>
  </si>
  <si>
    <t>12</t>
  </si>
  <si>
    <t>Отчет о реализации муниципальных  программ, действующих на территории Усть-Абаканского района за 9 месяцев  2016 года.</t>
  </si>
  <si>
    <t>Муниципальная программа "Профилактика заболеваний и формирование здорового образа жизни (2014-2020 годы)"</t>
  </si>
  <si>
    <r>
      <t>1</t>
    </r>
    <r>
      <rPr>
        <b/>
        <sz val="12"/>
        <rFont val="Times New Roman"/>
        <family val="1"/>
        <charset val="204"/>
      </rPr>
      <t>.</t>
    </r>
    <r>
      <rPr>
        <sz val="12"/>
        <rFont val="Times New Roman"/>
        <family val="1"/>
        <charset val="204"/>
      </rPr>
      <t>Обеспечение деятельности подведомственных учреждений (МАУ «Усть-Абаканский загородный лагерь Дружба»: Субсидии на выполнения муниципального задания - 996,84, в т.ч.  (оплата труда 709,4; коммунальные услуги - 37,0;  услуги по сод.имущества - 47,4прочие услуги - 52,6; прочие расходы - 20,44; приобретение ма.запасов - 130,0)                                                                                                                                                                                                           2.Организация временного трудоустройства несовершеннолетних граждан в свободное от учебы время- 773,02 из них: состоящие  на учете в КДН 10учр.(22 реб.) - 148,9; приобретение медикаментов, разовой посуды, бут.воды - 135,67; трудовой отряд "СУЭК" оплата труда несовершеннолетних МБОУ "Усть-Абаканская СОШ" (24 чел.) - 338,5 т.руб., оплата бригадиров - 40,65 т.руб., на организацию деятельности трудового отряда - 109,3 т.руб.</t>
    </r>
  </si>
  <si>
    <r>
      <rPr>
        <b/>
        <sz val="12"/>
        <rFont val="Times New Roman"/>
        <family val="1"/>
        <charset val="204"/>
      </rPr>
      <t xml:space="preserve">5.Обеспечение государственных гарантий реализации прав на получение общедоступного и бесплатного дошкольного образования </t>
    </r>
    <r>
      <rPr>
        <sz val="12"/>
        <rFont val="Times New Roman"/>
        <family val="1"/>
        <charset val="204"/>
      </rPr>
      <t xml:space="preserve">- </t>
    </r>
    <r>
      <rPr>
        <b/>
        <sz val="12"/>
        <rFont val="Times New Roman"/>
        <family val="1"/>
        <charset val="204"/>
      </rPr>
      <t xml:space="preserve">47921,1(РХ):       </t>
    </r>
    <r>
      <rPr>
        <sz val="12"/>
        <rFont val="Times New Roman"/>
        <family val="1"/>
        <charset val="204"/>
      </rPr>
      <t xml:space="preserve">                                                                                                              ^Субсидии на выполнения муниципального задания: из средств респуб.бюджета на оплату труда 47042,2 т.руб., услуги связи 77,3т.руб., прочие услуги 501,6 т.руб., приобретение мат.запасов 300,0 т.руб.                                                                                                                                        </t>
    </r>
  </si>
  <si>
    <t xml:space="preserve">1. Физкультурно-оздоровительная работа в образовательных учреждениях: награждение - 2,0 т.руб..                                                                                                                2. Конкурс слайдовых презентаций «Отечества достойные сыны»: ГСМ, расх.материалы -3,0                                                                                                                                                         3. Муниципальная акция «Вечный огонь памяти»: перчатки - 1,5                                                                                                                                                                                         4. Районный финал военно–спортивной игры «Зарница»- 23, в т.ч: (награждение - 5,0, питание - 18,0)                                                                                                               5. Проведение республиканской военно-спортивной игры «Победа»: ГСМ, канц.товары - 2,0                                                                                                                            6.Военно-полевые сборы старшеклассников- 29,9, в т.ч.: награждение - 8;питание - 21,9                                                                                                                                                      7.Формирование патриотического движения среди детей и молодежи: ГСМ - 2,0                                                                                                                                               </t>
  </si>
  <si>
    <t xml:space="preserve">
</t>
  </si>
  <si>
    <r>
      <rPr>
        <b/>
        <sz val="12"/>
        <rFont val="Times New Roman"/>
        <family val="1"/>
        <charset val="204"/>
      </rPr>
      <t xml:space="preserve">1.Развитие и поддержка народного творчества:                                                                                                                      </t>
    </r>
    <r>
      <rPr>
        <sz val="12"/>
        <rFont val="Times New Roman"/>
        <family val="1"/>
        <charset val="204"/>
      </rPr>
      <t xml:space="preserve">1.1. Организация выставок народно-прикладного творчества                                                                                                         1.2.Проведение разножанровых фестивалей и конкурсов 
</t>
    </r>
  </si>
  <si>
    <r>
      <rPr>
        <b/>
        <sz val="12"/>
        <rFont val="Times New Roman"/>
        <family val="1"/>
        <charset val="204"/>
      </rPr>
      <t>1.Органы местного самоуправления</t>
    </r>
    <r>
      <rPr>
        <sz val="12"/>
        <rFont val="Times New Roman"/>
        <family val="1"/>
        <charset val="204"/>
      </rPr>
      <t xml:space="preserve"> - </t>
    </r>
    <r>
      <rPr>
        <b/>
        <sz val="12"/>
        <rFont val="Times New Roman"/>
        <family val="1"/>
        <charset val="204"/>
      </rPr>
      <t>2242,7</t>
    </r>
    <r>
      <rPr>
        <sz val="12"/>
        <rFont val="Times New Roman"/>
        <family val="1"/>
        <charset val="204"/>
      </rPr>
      <t xml:space="preserve"> в т.ч. (з/пл.1538,3; нач.на з/пл.526,4; усл.связи 32,6; заправка картриджа 0,5; 24,9 (автострахование 1,8; антивирус - 3,3; командировочные расходы - 10,0; обслуж.сайта 10,1); пеня - 34,9; ГСМ, канц.товары - 85,1                                                                                                                                   </t>
    </r>
    <r>
      <rPr>
        <b/>
        <sz val="12"/>
        <rFont val="Times New Roman"/>
        <family val="1"/>
        <charset val="204"/>
      </rPr>
      <t>2.Обеспечение деятельности подведомственных учреждений</t>
    </r>
    <r>
      <rPr>
        <sz val="12"/>
        <rFont val="Times New Roman"/>
        <family val="1"/>
        <charset val="204"/>
      </rPr>
      <t xml:space="preserve"> - </t>
    </r>
    <r>
      <rPr>
        <b/>
        <sz val="12"/>
        <rFont val="Times New Roman"/>
        <family val="1"/>
        <charset val="204"/>
      </rPr>
      <t>7106,3</t>
    </r>
    <r>
      <rPr>
        <sz val="12"/>
        <rFont val="Times New Roman"/>
        <family val="1"/>
        <charset val="204"/>
      </rPr>
      <t xml:space="preserve"> в т.ч.(з/пл. - 5319,0; нач.на з/пл. - 1570,1; усл.связи 19,2; заправка картриджа 4,5; 84,8 (оплата по договору за обсл.программы 1С- 82,5; установка антивирусной прграммы-2,3); пеня - 96,1; канц.товары 12,6).</t>
    </r>
  </si>
  <si>
    <r>
      <t>1.Субсидии на выполнения муниципального задания из средств -</t>
    </r>
    <r>
      <rPr>
        <b/>
        <sz val="12"/>
        <rFont val="Times New Roman"/>
        <family val="1"/>
        <charset val="204"/>
      </rPr>
      <t xml:space="preserve"> 2504,2 (РХ)</t>
    </r>
    <r>
      <rPr>
        <sz val="12"/>
        <rFont val="Times New Roman"/>
        <family val="1"/>
        <charset val="204"/>
      </rPr>
      <t xml:space="preserve"> в том числе: на оплату труда 2255,2; услуги связи 16,4;  услуги по содержанию имущества 86,6; прочие услуги 102,5; приобретение основных средств 9,0; приобретение мат.запасов  34,5                                                                                                                                                            2.Предоставление ежемесячных денежных  выплат на содержание детей-сирот и детей за счет средств РХ- </t>
    </r>
    <r>
      <rPr>
        <b/>
        <sz val="12"/>
        <rFont val="Times New Roman"/>
        <family val="1"/>
        <charset val="204"/>
      </rPr>
      <t>25689,9</t>
    </r>
    <r>
      <rPr>
        <sz val="12"/>
        <rFont val="Times New Roman"/>
        <family val="1"/>
        <charset val="204"/>
      </rPr>
      <t xml:space="preserve"> в т.ч.: Опекунское пособие  288 реб. - 15834,9; вознаграждение приемным семьям 80 чел. - 9855,0   </t>
    </r>
    <r>
      <rPr>
        <sz val="12"/>
        <color rgb="FFFF0000"/>
        <rFont val="Times New Roman"/>
        <family val="1"/>
        <charset val="204"/>
      </rPr>
      <t xml:space="preserve">   </t>
    </r>
    <r>
      <rPr>
        <sz val="12"/>
        <rFont val="Times New Roman"/>
        <family val="1"/>
        <charset val="204"/>
      </rPr>
      <t xml:space="preserve">                                                                                                                                                                      3.Приобретено 15 квартир для детей сирот по договорам соц.найма - </t>
    </r>
    <r>
      <rPr>
        <b/>
        <sz val="12"/>
        <rFont val="Times New Roman"/>
        <family val="1"/>
        <charset val="204"/>
      </rPr>
      <t>16251,4 (РХ)</t>
    </r>
    <r>
      <rPr>
        <sz val="12"/>
        <rFont val="Times New Roman"/>
        <family val="1"/>
        <charset val="204"/>
      </rPr>
      <t xml:space="preserve">; 9 квартир по договорам найма специализированных жилых помещений - 6386,6, из них: </t>
    </r>
    <r>
      <rPr>
        <b/>
        <sz val="12"/>
        <rFont val="Times New Roman"/>
        <family val="1"/>
        <charset val="204"/>
      </rPr>
      <t>5620,0(РФ); 766,6(РХ)</t>
    </r>
  </si>
  <si>
    <t>1.В учреждениях  культуры было проведено  52  мероприятий   антинаркотической  направленности  среди детей, подростков и молодёжи (охвачено 1426 человека):
кинолекторий «Незримая война» /МКУ Доможаковский КДЦ/,  беседа «Здоровье это клад» /МКУК КДЦ Центр филиал №1/, кинолекторий «Стоп наркотик» /МКУ СДК Подхоз», /СК д. Курганная/ беседа для детей «Пивной алкоголизм среди юного поколения», /СДК Красноозёрное/ кукольный спектакль по ЗОЖ «Нет, значит, нет», /МКУК СДК Московский/ акция «наш выбор-здоровье, спорт, успех», /МКУ СДК Весененский/ беседа-тренинг «здоровье-это жизнь», /СДК Тепличный/ акция по ЗОЖ «остановись пока не поздно»,/СК а. Тутатчиков/ акция «Молодёжь, табак, наркомания»,/МКУ Усть-Бюрский СДК/ беседа для детей «Смертельное удовольствие», /СДК Солнечный/ тематическая дискотека «Алкоголь-это яд» «Весёлые старты», акция «Танцуй пока молодой»  /МБУ «ДК им.Ю.А.Гагарина»/, спортивно - игровая   программа «Сильные и смелые» /МКУК Биджинский СДК/, спортивно-развлекательная программа «Весёлые старты» /МКУК Сапоговский СДК/.По профилактике правонарушений: интеллектуальная игра «Школа светофорных наук» /Капчалинский СДК/, акция «Осторожно на воде» /КУК аал Райков/
2. Молодежным ресурсным центром и Молодежной общественной организацией «САМУР» на районном уровне  проведены профилактические мероприятия, направленные на формирование позитивных жизненных ценностей:
(«Народный контроль» по профилактике продажи алкогольной продукции лицам, не достигшим  совершеннолетия, мероприятие с привлечением родителей «Профилактика потребления наркотических и психоактивных средств» 
3.На август месяц  Районным Домом культуры Дружба был разработан проект по профилактике безнадзорности и правонарушений среди несовершеннолетних «Август-радуга летних красок». В августе нет оздоровительных площадок в школах, нет организованного досуга и работники Районного Дома культуры свой проект направили на организацию помощи детям, состоящим на профилактическом учёте, детям из семей находящихся в трудной жизненной ситуации, детям инвалидам в проведении летнего отдыха. Постарались помочь  сохранить и укрепить здоровье, воспитать стремление к здоровому образу жизни, привить стойкое отторжение к наркотикам, табаку и алкоголю. 
В рамках этого проекта были подготовлены и проведены разнообразные формы проведения мероприятий: экскурсии в  «Музей Салбык»,туристский комплекс «Золотая подкова»,однодневные походы, спортивные состязания, игры, викторины, конкурсы. Всего в данном проекте приняли участие 54 ребенка.
Управлением образования в мае проведен этап психолого-педагогического  тестирования  старшеклассников на предмет немедицинского потребления наркосодержащих препаратов  и        анкетирование учащихся и родителей на предмет знаний о современных наркотических веществах);
Проведены мероприятия в летних оздоровительных лагерях, приуроченных к Международному дню борьбы с наркоманией (26 июня- конкурс рисунков, конкурс плакатов, выпуск буклетов и листовок просветительского характера. С 01.09 по 12.09.2016 проведена районная акция «Я выбираю жизнь» в рамках Всероссийского дня трезвости. Учащиеся школ района вышли на улицы, разместили  в наиболее посещаемых местах листовки, раздали прохожим буклеты просветительского характера  антиалкогольной и антинаркотической направленности.</t>
  </si>
  <si>
    <t>1. Строительство водопровода от водозабора до водоподъема (1800 м) п. Усть-Абакан</t>
  </si>
  <si>
    <t>1. Выплата субсидий перевозчикам  по обслуживанию  4  маршрутов - 736,3</t>
  </si>
  <si>
    <t>1.Компенсация части родительской платы за присмотр и уход за ребенком в частных, государственных и муниципальных образовательных организациях : компенсация части родительской платы - 6229,4 (РХ)                                                                                                                                                                                             2.Социальные выплаты -  1619,1(РБ), из них: доплата к государственным пенсиям - 1439,54; Оказание материальной помощи малообеспеченным категориям населения - 65,5 (14человек); компенсация за комунальные услуги специалистам культуры, проживающих в сельской местности - 69,04; Оказание адресной помощи малоимущим гражданам, пострадавшим от пожара, а также ремонт и восстановление отопительных печей и ветхих отопительных сетей, находящихся в пожароопасном состоянии (4человека) -45,0</t>
  </si>
  <si>
    <t>Сконина К.В. 2-18-52</t>
  </si>
  <si>
    <r>
      <rPr>
        <b/>
        <sz val="12"/>
        <rFont val="Times New Roman"/>
        <family val="1"/>
        <charset val="204"/>
      </rPr>
      <t xml:space="preserve">3. Обеспечение безопасности музейного фонда и развитие музеев - 10,0 </t>
    </r>
    <r>
      <rPr>
        <sz val="12"/>
        <rFont val="Times New Roman"/>
        <family val="1"/>
        <charset val="204"/>
      </rPr>
      <t xml:space="preserve">(противоклещ.обр-ка)                                                                                                                                                     </t>
    </r>
    <r>
      <rPr>
        <b/>
        <sz val="12"/>
        <rFont val="Times New Roman"/>
        <family val="1"/>
        <charset val="204"/>
      </rPr>
      <t>4. Развитие архивного дела - 260,7</t>
    </r>
    <r>
      <rPr>
        <sz val="12"/>
        <rFont val="Times New Roman"/>
        <family val="1"/>
        <charset val="204"/>
      </rPr>
      <t xml:space="preserve">
4.1.Арендная плата за пользование помещением под архив - 199,2;                                                                                    4.2. Приобретение первичных средств хранения (Архивных коробов) - 14,4;                                                                                                                                                                    4.3. Оплата по гражданско-правовому договору специалисту за работу по созданию электронного архива- 33,7;                                                                                                                                                                                 4.4. Оплата за архивацию дел длительного хранения-13,4.    </t>
    </r>
  </si>
  <si>
    <r>
      <t>1. Субсидирование затрат при лизинге оборудования для ИП Васильевой Т.И. и ГКФХ Ермолаевой Л.В. -</t>
    </r>
    <r>
      <rPr>
        <b/>
        <sz val="12"/>
        <rFont val="Times New Roman"/>
        <family val="1"/>
        <charset val="204"/>
      </rPr>
      <t xml:space="preserve">950(РХ)  </t>
    </r>
    <r>
      <rPr>
        <sz val="12"/>
        <rFont val="Times New Roman"/>
        <family val="1"/>
        <charset val="204"/>
      </rPr>
      <t xml:space="preserve">                                                                                                                                                                                2. Субсидирование затрат на обучение по подготовке, переподготовке и повышению квалификации кадров -</t>
    </r>
    <r>
      <rPr>
        <b/>
        <sz val="12"/>
        <rFont val="Times New Roman"/>
        <family val="1"/>
        <charset val="204"/>
      </rPr>
      <t xml:space="preserve"> 17,5</t>
    </r>
    <r>
      <rPr>
        <sz val="12"/>
        <rFont val="Times New Roman"/>
        <family val="1"/>
        <charset val="204"/>
      </rPr>
      <t xml:space="preserve"> (Заключен договор о возмещение затрат на обучение кадров для ИП Смертиной Л.А.)                                                                                                                                                                                                                                                                                              3. Проведение районного конкурса "Предприниматель года"- </t>
    </r>
    <r>
      <rPr>
        <b/>
        <sz val="12"/>
        <rFont val="Times New Roman"/>
        <family val="1"/>
        <charset val="204"/>
      </rPr>
      <t xml:space="preserve">60,9 </t>
    </r>
    <r>
      <rPr>
        <sz val="12"/>
        <rFont val="Times New Roman"/>
        <family val="1"/>
        <charset val="204"/>
      </rPr>
      <t>(рамки для грамот - 2,6, цветы, благодарственные письма - 9,5, подарки - 48,8)</t>
    </r>
  </si>
  <si>
    <r>
      <rPr>
        <b/>
        <u/>
        <sz val="12"/>
        <rFont val="Times New Roman"/>
        <family val="1"/>
        <charset val="204"/>
      </rPr>
      <t xml:space="preserve">Развитие начального общего, основного общего, среднего общего образования </t>
    </r>
    <r>
      <rPr>
        <b/>
        <sz val="12"/>
        <rFont val="Times New Roman"/>
        <family val="1"/>
        <charset val="204"/>
      </rPr>
      <t xml:space="preserve">                                      1.Обеспечение деятельности подведомственных учреждений (Общеобразовательные организации)</t>
    </r>
    <r>
      <rPr>
        <sz val="12"/>
        <rFont val="Times New Roman"/>
        <family val="1"/>
        <charset val="204"/>
      </rPr>
      <t xml:space="preserve"> - </t>
    </r>
    <r>
      <rPr>
        <b/>
        <sz val="12"/>
        <rFont val="Times New Roman"/>
        <family val="1"/>
        <charset val="204"/>
      </rPr>
      <t>39603,1(РБ)</t>
    </r>
    <r>
      <rPr>
        <sz val="12"/>
        <rFont val="Times New Roman"/>
        <family val="1"/>
        <charset val="204"/>
      </rPr>
      <t xml:space="preserve">. из них: Субсидии на выполнения муниципального задания: - оплата труда 6470,4 т.руб., услуги связи 165,6 т.руб., транспортные услуги 1209,1 т.руб., коммунальные услуги 18948,9 т.руб., услуги по сод.имущества 4744,3 т.руб., прочие услуги 1602,0 т.руб., прочие расходы 1621,3 т.руб., приобретение основных средств 204,4 т.руб., приобретение мат.запасов 4637,1 т.руб.                                                                                                                          </t>
    </r>
    <r>
      <rPr>
        <b/>
        <sz val="12"/>
        <rFont val="Times New Roman"/>
        <family val="1"/>
        <charset val="204"/>
      </rPr>
      <t>2. Строительство, реконструкция объектов муниципальной собственности, в том числе разработка проектно-сметной документации-189,1</t>
    </r>
    <r>
      <rPr>
        <sz val="12"/>
        <rFont val="Times New Roman"/>
        <family val="1"/>
        <charset val="204"/>
      </rPr>
      <t xml:space="preserve">, из них: бурение и обустройство эксплуатационной скважины для добычи подземных вод для хозяйственного водоснабжения: Калининская СОШ - 189,1                                                                                                                                                                              </t>
    </r>
    <r>
      <rPr>
        <b/>
        <sz val="12"/>
        <rFont val="Times New Roman"/>
        <family val="1"/>
        <charset val="204"/>
      </rPr>
      <t>3. Капитальный ремонт в муниципальных учреждениях, в том числе проектно-сметная документация - 1160,8(РБ),</t>
    </r>
    <r>
      <rPr>
        <sz val="12"/>
        <rFont val="Times New Roman"/>
        <family val="1"/>
        <charset val="204"/>
      </rPr>
      <t xml:space="preserve"> из них:                                                                                                                                                                            ^ Капитальный ремонт спортивного зала: Московская СОШ - 302,1; Калининская СОШ -254,9                                                                          ^ Замена оконных деревянных блоков на пластиковые: У-Абаканская СОШ - 38,0                                                                  ^ Пожарная безопасность: установка входных, межэтажных, эвакуационных дверей; Солнечная СОШ - 10,9 т.руб.                                                                                                                                                                                              ^ Антитеррористическая безопасность: ремонт, восстановление ограждения территории: МБОУ "Опытненская СОШ" - 50,0 т.руб.                                                                                                                                                            ^Замена трубопровода подачи холодной воды: МБОУ "Райковская СОШ" - 27,2т.руб.                                           ^Капитальный ремонт межэтажного перекрытия: МБОУ "Усть-Абаканская СОШ" (корпус 3) - 80,0 т.руб.                                                                                                                                                                                                                                                                                                                                      </t>
    </r>
  </si>
  <si>
    <r>
      <rPr>
        <b/>
        <u/>
        <sz val="12"/>
        <rFont val="Times New Roman"/>
        <family val="1"/>
        <charset val="204"/>
      </rPr>
      <t>Обеспечение условий развития сферы образования</t>
    </r>
    <r>
      <rPr>
        <sz val="12"/>
        <rFont val="Times New Roman"/>
        <family val="1"/>
        <charset val="204"/>
      </rPr>
      <t xml:space="preserve">:                                                                                                                                                                                 1.Органы местного самоуправления-3400,6(РБ), в т.ч.:  ^Субсидии на обеспечение деятельности: оплата труда 3218,6; услуги связи 55,5;  прочие услуги 2,3;  приобретение мат.запасов 123,7, услуги по содерж. имущества  0,5.                                                                                                                                      2.Обеспечение деятельности подведомственных учреждений (Учебно-методические кабинеты, централизованные бухгалтерии, группы хозяйственного обслуживания)-8666,8 из них: Субсидии на обеспечение деятельности: из средств МБ- оплата труда 7798,1 т.руб., услуги связи 161,2т.руб., транспортные услуги р., коммунальные услуги 209,4 т.руб., услуги по сод.имущества 37,7т.руб., прочие услуги 130,4 т.руб., прочие расходы 114,4 т.руб.,  приобретение мат.запасов 215,7 т.руб. </t>
    </r>
  </si>
  <si>
    <t xml:space="preserve">^ Установка АУПС: У-Абаканская СОШ -52,9 т.руб.,Московская СОШ - 75,0 т.руб., Росток - 6,3т.руб., Опытнеская СОШ - 13,6 т.руб., Ташебинская НОШ - 21,7 т.руб.                                                                                                                                                                                                                                        ^ Обработка кровли огнезащитным составом, испытание пожарных кранов, лестниц, ограждений:  Московская СОШ - 22,9 т.руб., Опытненская СОШ - 38,8 т.руб., Чарковская СОШИ- 59,4 т.руб.                                                                                                                                                                                                                                                          ^ Обучение по мерам пожарной безопасности: У-Абаканская СОШ -2,6; В-Биджинская СОШ - 1,3; Весенненская СОШ -1,3; Доможаковская СОШ - 1,3; Калининская СОШ - 1,3;  Расцветовская СОШ - 1,3; Сапоговская СОШ - 1,3; Солнечная СОШ - 1,3; Ташебинская НОШ - 1,3;  У-Бюрская СОШ - 1,3; Чапаевская СОШ - 1,3; Усть-Абаканское ЦДО - 1,3.                                                                                                                                                                                                                                       ^ Определение категории помещения по взраво-пожароопасности МБОУ "Московская СОШ" - 6,0 т.руб., МБОУ "Доможаковская СОШ" - 12,9 т.руб., МБОУ "Усть-Абаканская ОШИ" - 20,0 т.руб.                                                                                                                        ^ Проверка качества огнезащитной обработки дерев.конструкций: МБОУ "Доможаковская СОШ" - 15,5 т.руб., МБОУ "Красноозерная ООШ" - 6,0 т.руб., МБОУ "Опытненская СОШ" - 4,0 т.руб., МБОУ "Расцветская СОШ" - 4,0 т.руб.                                                                                                                                                                                                                                  ^ Материальные запасы по противопожарной безопасности МБОУ "Доможаковская СОШ" -1,205 т.руб., МБОУ "Чапаевская ООШ" - 7,0 т.руб.                                                                                                                                                                                          ^ Приобретение огнетушителей и знаков: В-Биджинская СОШ - 15,3 т.руб., Красноозерная ООШ- 3,7 т.руб., МБОУ "Доможаковская СОШ" - 8,8 т.руб., МБОУ "Чарковская СОШ" - 10,5 т.руб., МБОУ "Московская СОШ" - 14,0 т.руб.                                                                                                                                                                                                               ^ Санитарная безопасность:  приобретение оборудования и инвентаря для медицинских кабинетов; Райковская СОШ -60,2 т.руб., У-Бюрская СОШ - 96,6 т.руб., МБОУ "Московская СОШ" - 100,0 т.руб., МБОУ "Опытненская СОШ" - 19,8 т.руб.                                                                                                                                                                                                              ^ Проект санитарно-защитной зоны водозаборной  скважины: Ташебинская НОШ-25                                                                                            ^Санитарная безопасность:  устройство приточно-вытяжной вентиляции в пищеблоке: У-Абаканская ОШИ- 78,6 т.руб., Чарковская СОШ- 152,0 т.руб.                 </t>
  </si>
  <si>
    <t xml:space="preserve">^ Санитарная безопасность: приобретение оборудования и инвентаря для пищеблоков  МБОУ "Ташебинская НОШ" - 64,1 т.руб.                                                                                                                                                                             ^Антитеррористическая безопасность: - установка систем видеонаблюдения; Райковская СОШ - 85,0 т.руб., Красноозерная ООШ - 129,0 т.руб., У-Ташебинская НОШ- 15,4 т.руб., Чапаевская ООШ  - 44,6 т.руб., Чарковская СОШИ- 149,9 т.руб.                                                                                                                                                                                                                      ^Электробезопасность:- обучение и аттестация кочегаров, рабочих по бойлеру для работы в котельных: Райковская СОШ - 6,4 т.руб., Веснненская СОШ - 4,8 т.руб., Доможаковская СОШ - 4,8 т.руб., Красноозерная ООШ - 4,8 т. руб., МБОУ "Сапоговская СОШ" - 17,7 т.руб., МБОУ "Ташебинская НОШ" - 6,4 т.руб., МБОУ "Усть-Бюрская СОШ" - 9,6 т.руб., МБОУ "Чапаевская ООШ" - 6,4 т.руб., МБОУ "Чарковская СОШ" - 3,2 т.руб.                                                                                                                                                                                                                                                                                 ^Охрана труда: - обучение руководителей ОУ и лиц, ответственных за охрану труда:  Росток - 3,0 т.руб., Доможаковская СОШ - 3,0 т.руб., Калининская СОШ - 3,0 т.руб.,МБОУ "Опытненская СОШ" - 3,0 т.руб., МБОУ "Расцветская СОШ" - 3,0 т.руб., МБОУ "Сапоговская СОШ" - 3,0 т.руб., МБОУ "Усть-Абаканская СОШ"- 3,0 т.руб., МБОУ "Чарковская СОШ" - 3,0 т.руб.                                                                                                                                                                                                ^Специальная оценка  условий труда: Доможаковская СОШ - 2,3 т.руб., Калининская СОШ  - 7,3 т.руб., Московская СОШ - 50,9 т.руб., Росток - 9,3 т.руб., Опытненская СОШ - 7,3 т.руб., Расцветская СОШ - 7,3 т.руб., Сапоговская СОШ - 14,5 т.руб.                                                                                                                                                                                                                                                                                                                                             ^ Осуществление технического и строительного надзора за капитальным ремонтом учреждений: Райковская СОШ - 3,5                                                                                                                                                                                                                                                      ^ Обследование и оценка технического состояния строительных конструкций пристройки здания: Красноозерная ООШ - 100,0                                                                                                                                                                                                 ^Техническая инвентаризация и изготовление технической документации МБОУ "Сапоговская СОШ"- 23,7 т.руб., МБОУ "Чапаевская ООШ" - 39,4 т.руб.                                                                                                                                                                                                                                  ^ Участие обучающихся (команд школьников)  различного уровня  МБОУ "Доможаковская СОШ"поездка в г.Щелково на соревнования по мини-футболу -  транспортные расходы - 182,5                                                                                                                                                                                                                                                                                                                  </t>
  </si>
  <si>
    <r>
      <rPr>
        <b/>
        <sz val="12"/>
        <rFont val="Times New Roman"/>
        <family val="1"/>
        <charset val="204"/>
      </rPr>
      <t>5.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- 228629,6</t>
    </r>
    <r>
      <rPr>
        <sz val="12"/>
        <rFont val="Times New Roman"/>
        <family val="1"/>
        <charset val="204"/>
      </rPr>
      <t xml:space="preserve">(РХ)  ^Субсидии на выполнения муниципального задания: из средств респуб.бюджета на оплату труда 223669,3 т.руб., услуги связи 775,62 т.руб., прочие услуги 1544,61 т.руб., прочие расходы 2,0 т.руб., приобретение основных средств 1674,83 т.руб., приобретение мат.запасов 963,24 т.руб.                                                                                                                                                            </t>
    </r>
    <r>
      <rPr>
        <b/>
        <sz val="12"/>
        <rFont val="Times New Roman"/>
        <family val="1"/>
        <charset val="204"/>
      </rPr>
      <t>6.Реализация мероприятий по развитию общеобразовательных организаций - 2228,1</t>
    </r>
    <r>
      <rPr>
        <sz val="12"/>
        <rFont val="Times New Roman"/>
        <family val="1"/>
        <charset val="204"/>
      </rPr>
      <t xml:space="preserve">, из них: 2167,0 (РХ); 61,1 (РБ), в т.ч.:                                                                                                                                                                                                                                                             ^Благоустройство школьных дворов, школьных зданий, строительство и ремонт школьных туалетов: из ср-в РХ У-Бюрская СОШ - 1647,0                                                                                                                                                                                                    ^Организация кружков по развитию детского хакасского литературного творчества: 4 учр. - 45,1 т.руб. (РХ), 1 уч. - 1,1 т.руб. (МБ)                                                                                                                                                                                                                                                      ^Организация спортивных секций для детей в общеобразовательных учреждениях:  10 учр. - 412,0 т.руб. (РХ), 9 учр.- 45,8 т.руб. (МБ)                                                                                                                                                                                                                                                                                          ^Укрепление материально-технической базы спортивного зала: У-Абаканская СОШ - 9,0 т.руб. (спортивное оборуд.) МБ, Опытненская СОШ - 1,0 т.руб. (технич.оборуд.) МБ, Чарковская СОШ -0,02 т.руб. (хакасск.литер.)МБ, МОУ "Весененская СОШ" -5,0 т.руб., МОУ "Калининская СОШ" - 5,0 т.руб., МОУ "Московская СОШ" - 5,0 т.руб., МОУ "Опытненская СОШ" - 3,5 т.руб., МОУ "Сапоговская СОШ"  -6,5 т.руб., МБОУ "Усть-Абаканская СОШ" - 15,0 т.руб. (спорт.оборуд.) РБ, МОУ "Опытненская СОШ" - 1,5 т.руб. (технич.оборуд.) РБ, МОУ "Вершино-Биджинская СОШ" -0,8 т.руб., МОУ "Доможаковская СОШ" - 0,8 т.руб., МОУ "Усть-Бюрьская СОШ" - 1,6 т.руб., МОУ "Чарковская СОШ" - 0,8 т.руб. РХ,                                                                                                                                                                                                                                              ^ Организация технических кружков для детей в общеобразовательных учреждениях:  1 учр.- 17,4 т.руб. (РХ), 1учр.- 4,2 т.руб. (МБ)                                                                                                                                                                                           </t>
    </r>
    <r>
      <rPr>
        <b/>
        <sz val="12"/>
        <rFont val="Times New Roman"/>
        <family val="1"/>
        <charset val="204"/>
      </rPr>
      <t>7. Организация школьного питания</t>
    </r>
    <r>
      <rPr>
        <sz val="12"/>
        <rFont val="Times New Roman"/>
        <family val="1"/>
        <charset val="204"/>
      </rPr>
      <t xml:space="preserve"> из ср-в РБ 1955 чел.-2231,3, из ср-в МБ 1995чел.-914,9                                                                                                                                                                   </t>
    </r>
  </si>
  <si>
    <r>
      <rPr>
        <b/>
        <u/>
        <sz val="12"/>
        <rFont val="Times New Roman"/>
        <family val="1"/>
        <charset val="204"/>
      </rPr>
      <t>Развитие системы дополнительного образования детей</t>
    </r>
    <r>
      <rPr>
        <b/>
        <sz val="12"/>
        <rFont val="Times New Roman"/>
        <family val="1"/>
        <charset val="204"/>
      </rPr>
      <t xml:space="preserve">                                                                                                                                 1.Обеспечение деятельности подведомственных учреждений (Центр дополнительного образования)- 9686,3 (РБ)</t>
    </r>
    <r>
      <rPr>
        <sz val="12"/>
        <rFont val="Times New Roman"/>
        <family val="1"/>
        <charset val="204"/>
      </rPr>
      <t xml:space="preserve">, в т.ч.  ^ Субсидии на выполнения муниципального задания: из средств РБ- оплата труда  9015,4 т.руб., услуги связи 19,4 руб., коммунальные услуги 206,5 т.руб., услуги по сод.имущества 81,0 т.руб., прочие услуги 61,4 т.р., прочие расходы 216,4 т.руб., приобретение мат.запасов 86,2 т.руб.                                                                                                                                          </t>
    </r>
    <r>
      <rPr>
        <b/>
        <sz val="12"/>
        <rFont val="Times New Roman"/>
        <family val="1"/>
        <charset val="204"/>
      </rPr>
      <t>2.Обеспечение деятельности подведомственных учреждений (Усть-Абаканская ДШИ)-6391,2 (РБ)</t>
    </r>
    <r>
      <rPr>
        <sz val="12"/>
        <rFont val="Times New Roman"/>
        <family val="1"/>
        <charset val="204"/>
      </rPr>
      <t xml:space="preserve">, из них:  ^ Субсидии на выполнения муниципального задания: из средств МБ - оплата труда 5942,0 т.руб., услуги связи 29,8 т.руб., коммунальные услуги 280,7 т.руб., услуги по сод.имущества 2,4 т.р., прочие услуги 1,3 т.р., прочие расходы 115,1 т.руб., приобретение мат.запасов 20,0 т.руб.                                                                                                                                                                                        </t>
    </r>
    <r>
      <rPr>
        <b/>
        <sz val="12"/>
        <rFont val="Times New Roman"/>
        <family val="1"/>
        <charset val="204"/>
      </rPr>
      <t>3.Обеспечение деятельности подведомственных учреждений (Усть-Абаканская ДЮСШ)-12450,5 (РБ</t>
    </r>
    <r>
      <rPr>
        <sz val="12"/>
        <rFont val="Times New Roman"/>
        <family val="1"/>
        <charset val="204"/>
      </rPr>
      <t xml:space="preserve">), в т.ч.  ^ Субсидии на выполнения муниципального задания: из средств РБ- оплата труда 11360,0 т.руб., услуги связи 37,9 т.руб., коммунальные услуги 449,6 т.руб., услуги по сод.имущества 11,9 т.руб., прочие услуги 22,2 т.руб., прочие расходы 231,0 т.руб., приобретение основных средств 161,9 т.р., приобретение мат.запасов 176,0 т.руб.                                                                                                                                                                                       </t>
    </r>
    <r>
      <rPr>
        <b/>
        <sz val="12"/>
        <rFont val="Times New Roman"/>
        <family val="1"/>
        <charset val="204"/>
      </rPr>
      <t xml:space="preserve">4.Создание условия для обеспечения современного качества дополнительного образования               </t>
    </r>
    <r>
      <rPr>
        <sz val="12"/>
        <rFont val="Times New Roman"/>
        <family val="1"/>
        <charset val="204"/>
      </rPr>
      <t xml:space="preserve">                                                                               ^Лицензирование образовательной деятельности (госпошлина) Усть-Абаканское ЦДО- 3,5 т.руб.                                                      </t>
    </r>
    <r>
      <rPr>
        <b/>
        <sz val="12"/>
        <rFont val="Times New Roman"/>
        <family val="1"/>
        <charset val="204"/>
      </rPr>
      <t xml:space="preserve">5. Выявление и поддержка одаренных детей и талантливой молодежи                                                                               </t>
    </r>
    <r>
      <rPr>
        <sz val="12"/>
        <rFont val="Times New Roman"/>
        <family val="1"/>
        <charset val="204"/>
      </rPr>
      <t>^Создание условия для обеспечения современного качества образования- 12,1(РБ), в т.ч.: поездка в г. Красноярск спортсменов МБОУ "Доможаковская СОШ" транспортные расходы из с-в (РБ) - 12,1</t>
    </r>
  </si>
  <si>
    <r>
      <rPr>
        <b/>
        <sz val="12"/>
        <rFont val="Times New Roman"/>
        <family val="1"/>
        <charset val="204"/>
      </rPr>
      <t>1. Обеспечение деятельности подведомственных учреждений - 713,1</t>
    </r>
    <r>
      <rPr>
        <sz val="12"/>
        <rFont val="Times New Roman"/>
        <family val="1"/>
        <charset val="204"/>
      </rPr>
      <t xml:space="preserve"> ( в т.ч. з/пл.- 479,5; нач.на з/пл. - 181; усл.связи - 38,4; ремонт техники - 0,8; пеня - 11,4; маршрутизатор - 2,0)                                                                                                                                                                                                                                                                                                                    </t>
    </r>
    <r>
      <rPr>
        <b/>
        <sz val="12"/>
        <rFont val="Times New Roman"/>
        <family val="1"/>
        <charset val="204"/>
      </rPr>
      <t xml:space="preserve">2. Мероприятия в области молодежной политики                                                                                                              </t>
    </r>
    <r>
      <rPr>
        <sz val="12"/>
        <rFont val="Times New Roman"/>
        <family val="1"/>
        <charset val="204"/>
      </rPr>
      <t>2.1 Районные мероприятия с детьми и молодежью</t>
    </r>
    <r>
      <rPr>
        <b/>
        <sz val="12"/>
        <rFont val="Times New Roman"/>
        <family val="1"/>
        <charset val="204"/>
      </rPr>
      <t>- 60,3</t>
    </r>
    <r>
      <rPr>
        <sz val="12"/>
        <rFont val="Times New Roman"/>
        <family val="1"/>
        <charset val="204"/>
      </rPr>
      <t xml:space="preserve">, в том числе: ГСМ, фотобумага - 2,5; участие в фестивале молодежного творчества "Весна в Хакасии", мероприятие "Встреча трех поколений", "День Победы"- 44,3 (футболки и бейсболки с лаготипом для волонтеров,акция "Свеча памяти"); Спортакиада допризовной молодежи - 13,5 (призы - 4,0; оформление, ГСМ - 9,5)                                                                                                                        2.2 Поддержка талантливой и способной молодежи - </t>
    </r>
    <r>
      <rPr>
        <b/>
        <sz val="12"/>
        <rFont val="Times New Roman"/>
        <family val="1"/>
        <charset val="204"/>
      </rPr>
      <t xml:space="preserve">13,1 </t>
    </r>
    <r>
      <rPr>
        <sz val="12"/>
        <rFont val="Times New Roman"/>
        <family val="1"/>
        <charset val="204"/>
      </rPr>
      <t>Праздник "Золотые руки" для детей и молодежи с ограниченными физическими возможностями - 9,5; Слет активной молодежи"Доброе дело" - 3,6</t>
    </r>
    <r>
      <rPr>
        <b/>
        <sz val="12"/>
        <rFont val="Times New Roman"/>
        <family val="1"/>
        <charset val="204"/>
      </rPr>
      <t xml:space="preserve">                                                                                                                                                                                    </t>
    </r>
    <r>
      <rPr>
        <sz val="12"/>
        <rFont val="Times New Roman"/>
        <family val="1"/>
        <charset val="204"/>
      </rPr>
      <t xml:space="preserve">2.3. Реализация проектов по временной занятости молодежи - </t>
    </r>
    <r>
      <rPr>
        <b/>
        <sz val="12"/>
        <rFont val="Times New Roman"/>
        <family val="1"/>
        <charset val="204"/>
      </rPr>
      <t>23,2</t>
    </r>
  </si>
  <si>
    <r>
      <rPr>
        <b/>
        <sz val="12"/>
        <rFont val="Times New Roman"/>
        <family val="1"/>
        <charset val="204"/>
      </rPr>
      <t xml:space="preserve">1.Обеспечение развития отрасли туризма- 735,3 </t>
    </r>
    <r>
      <rPr>
        <sz val="12"/>
        <rFont val="Times New Roman"/>
        <family val="1"/>
        <charset val="204"/>
      </rPr>
      <t xml:space="preserve">в т.ч.: (з/плата-545,8; отчисления от ФОТ - 127,9; суточные - 1,3 услуги связи - 5,0; тех.обслужив.авто - 19,4; ОСАГО - 2,6; пени - 9,9; ГСМ - 23,4)                                                                                                                                                                                                               </t>
    </r>
    <r>
      <rPr>
        <b/>
        <sz val="12"/>
        <rFont val="Times New Roman"/>
        <family val="1"/>
        <charset val="204"/>
      </rPr>
      <t>2. Организация, координация туристической деятельности и продвижения туристического продукта - 40,0</t>
    </r>
    <r>
      <rPr>
        <sz val="12"/>
        <rFont val="Times New Roman"/>
        <family val="1"/>
        <charset val="204"/>
      </rPr>
      <t xml:space="preserve"> в т.ч.:                                                                                                                                                                                                       ^ Участие в республиканском туристическом слете -10                                                                                                                                                                                                                                 ^ Организация и проведение этнических обрядов, национальных праздников -20                                                                                                                                                                                ^ Участие в туристическом форуме "Большой Урал-2016" /Екатеринбург/-10</t>
    </r>
  </si>
  <si>
    <r>
      <t xml:space="preserve">1.Обеспечение деятельности подведомственных учреждений ("Единая дежурная диспетчерская служба") -997,7 (з/плата - 864,5; начисления - 133,2)                                                                                                                       2.Организация работы спасательного поста с.Калинино - </t>
    </r>
    <r>
      <rPr>
        <b/>
        <sz val="12"/>
        <rFont val="Times New Roman"/>
        <family val="1"/>
        <charset val="204"/>
      </rPr>
      <t xml:space="preserve">31,3(РХ)                         </t>
    </r>
    <r>
      <rPr>
        <sz val="12"/>
        <rFont val="Times New Roman"/>
        <family val="1"/>
        <charset val="204"/>
      </rPr>
      <t xml:space="preserve">                                                                                                                                                                                 3. Опашка территорий (Весеннее, Доможаков, Чарки)-46,1 </t>
    </r>
  </si>
  <si>
    <t>1. Районная олимпиада «Знатоки ПДД» - 5,0                                                                                                                                      2. Районный конкурс соревнование юных велосипедистов «Безопасное колесо» - 11,0 (питание 5,0, награждение - 6,0)</t>
  </si>
  <si>
    <t xml:space="preserve">1. Приобретение насосов КНС в с. Зеленое- 579, из них: 388,2(РХ); 190,8 (РБ)                                                                          2. Капитальный ремонт инженерных сетей  и котельного оборудования а.Доможаково - 730,0                                                   3. Диагностика водопровода а. Чарков - 76,9                                                                                                                                           4. Капитальный ремонт водопровода с. Весеннее - 130,0                                                                                                                    5. Капитальный ремонт водопровода с. Московское - 171,6                                                                                                                6. Прокладка сети холодного водоснабжения от центрального водопровода до д.6 по ул. Школьная с. В-Биджа - 80,0                                                                                                                                                                                 </t>
  </si>
  <si>
    <r>
      <t xml:space="preserve">1. Обеспечение реализации муниципальной программы - </t>
    </r>
    <r>
      <rPr>
        <b/>
        <sz val="12"/>
        <color theme="1"/>
        <rFont val="Times New Roman"/>
        <family val="1"/>
        <charset val="204"/>
      </rPr>
      <t>4506,7</t>
    </r>
    <r>
      <rPr>
        <sz val="12"/>
        <color theme="1"/>
        <rFont val="Times New Roman"/>
        <family val="1"/>
        <charset val="204"/>
      </rPr>
      <t xml:space="preserve">(РБ),  в т.ч.: (зар.плата- 2993,0; налоги - 936,7, услуги связи -58,5; коммунальные услуги -105,1; содержание имущества -32,1; прочие работы, услуги -206,1; увеличение стоимости мат. запасов -111,6; уплата иных платежей-63,6                               </t>
    </r>
  </si>
  <si>
    <r>
      <t xml:space="preserve">1. Содержанию дорог общего пользования местного значения в зимний период  (очистка от снега, грейдирование) - </t>
    </r>
    <r>
      <rPr>
        <b/>
        <sz val="12"/>
        <rFont val="Times New Roman"/>
        <family val="1"/>
        <charset val="204"/>
      </rPr>
      <t xml:space="preserve">350,0 </t>
    </r>
    <r>
      <rPr>
        <sz val="12"/>
        <rFont val="Times New Roman"/>
        <family val="1"/>
        <charset val="204"/>
      </rPr>
      <t xml:space="preserve">(РБ)                                                                                                                                                                                                      2. Строительство и реконструкция автомобильных дорог  общего пользования местного значения - </t>
    </r>
    <r>
      <rPr>
        <b/>
        <sz val="12"/>
        <rFont val="Times New Roman"/>
        <family val="1"/>
        <charset val="204"/>
      </rPr>
      <t xml:space="preserve">15005,5 (РФ); 8000,0 (РХ)      </t>
    </r>
    <r>
      <rPr>
        <sz val="12"/>
        <rFont val="Times New Roman"/>
        <family val="1"/>
        <charset val="204"/>
      </rPr>
      <t xml:space="preserve">                                                                                                                                                                              3. Ремонт и содержание дорог -</t>
    </r>
    <r>
      <rPr>
        <b/>
        <sz val="12"/>
        <rFont val="Times New Roman"/>
        <family val="1"/>
        <charset val="204"/>
      </rPr>
      <t xml:space="preserve">5563,9 </t>
    </r>
    <r>
      <rPr>
        <sz val="12"/>
        <rFont val="Times New Roman"/>
        <family val="1"/>
        <charset val="204"/>
      </rPr>
      <t xml:space="preserve">(РБ) в том числе:(расчистка и ремонт дороги с.Зеленое - 550,6; услуги бульдозера -91,2; ремонт моста д.Комызяки- 90; расчистка дороги Чарки-Аххол -197,8; установка дорожных знаков 99,9; ремонт дорог и парковок вблизи социальных объектов: п.Расцвет - 300,0; п.Тепличный - 592,9; Усть-Абакан - 1058,8; Весеннее - 94,9; Доможаково - 100,0; Калинино - 400,0; Чапаево - 1887,8; Московское - 100,0). </t>
    </r>
  </si>
  <si>
    <t>Н.А. Потылицына</t>
  </si>
  <si>
    <r>
      <t xml:space="preserve">1.Оказание поддержки Усть-Абаканскому обществу инвалидов для осуществления их уставной деятельности - </t>
    </r>
    <r>
      <rPr>
        <b/>
        <sz val="12"/>
        <color theme="1"/>
        <rFont val="Times New Roman"/>
        <family val="1"/>
        <charset val="204"/>
      </rPr>
      <t>250,8</t>
    </r>
    <r>
      <rPr>
        <sz val="12"/>
        <color theme="1"/>
        <rFont val="Times New Roman"/>
        <family val="1"/>
        <charset val="204"/>
      </rPr>
      <t xml:space="preserve"> (3/плата-166,0; подох. налог-23,5;  отчисления в фонды - 54,2; услуги связи - 3,3; услуги сбербанка - 1,8; командировочные - 2,0                                                                                                                                                               2. Участие в спортивном мероприятии в г. Абаза - </t>
    </r>
    <r>
      <rPr>
        <b/>
        <sz val="12"/>
        <color theme="1"/>
        <rFont val="Times New Roman"/>
        <family val="1"/>
        <charset val="204"/>
      </rPr>
      <t>10,0</t>
    </r>
    <r>
      <rPr>
        <sz val="12"/>
        <color theme="1"/>
        <rFont val="Times New Roman"/>
        <family val="1"/>
        <charset val="204"/>
      </rPr>
      <t>; проведение районных мероприятий: шахматно-шашечного турнира, соревнование по настольному теннису и на проведение спартакиады по легкой атлетике -</t>
    </r>
    <r>
      <rPr>
        <b/>
        <sz val="12"/>
        <color theme="1"/>
        <rFont val="Times New Roman"/>
        <family val="1"/>
        <charset val="204"/>
      </rPr>
      <t>3,0</t>
    </r>
    <r>
      <rPr>
        <sz val="12"/>
        <color theme="1"/>
        <rFont val="Times New Roman"/>
        <family val="1"/>
        <charset val="204"/>
      </rPr>
      <t xml:space="preserve">                                            </t>
    </r>
  </si>
  <si>
    <r>
      <t xml:space="preserve">^Капитальный ремонт водопроводной сети: МБОУ "Чарковская СОШ" - 35,2 т.руб.                                                                                ^Разработка ПСД и экспертизы сметы на  капитальный ремонт здания: МБОУ "У-Абаканская СОШ" - 7,7 т.руб., МБОУ "Сапоговская СОШ" - 25,4 т.руб.; МБОУ "Калининская СОШ" - 49,1 т.руб., МБОУ "Красноозерная ООШ" - 160,0 т.руб.                                                                                                                                                                ^Осуществление технического и строительного надзора за капитальным ремонтом учреждений: Солнечная СОШ - 4,0;  У-Бюрская СОШ - 7,2                                                                                                                                                ^Обследование и оценка технического состояния строительных конструкций детского сада МБОУ "Сапоговская СОШ" - 32,0 т.руб.                                                                                                                                                                      ^Замена входных и межэтаж. деревян. дверей: У-Абаканская СОШ - 15,0; У-Абаканская ОШИ- 12,9                                                                                                                                                                                           ^Капитальный ремонт сетевого насоса школьной котельной: МБОУ "Сапоговская СОШ" - 49,2 т.руб.                                                                                                                                                                           </t>
    </r>
    <r>
      <rPr>
        <b/>
        <sz val="12"/>
        <rFont val="Times New Roman"/>
        <family val="1"/>
        <charset val="204"/>
      </rPr>
      <t xml:space="preserve">4. Создание условия для обеспечения современного качества образования -2036,9, </t>
    </r>
    <r>
      <rPr>
        <sz val="12"/>
        <rFont val="Times New Roman"/>
        <family val="1"/>
        <charset val="204"/>
      </rPr>
      <t>из них:                                                                                                                                                                         ^ Государственная аккредитация (госпошлина; аккредитационная экспретиза): МБОУ "В-Биджинская СОШ" - 3,0 т.руб., МБОУ "Московская СОШ" - 3,0 т.руб., МБОУ "Доможаковская СОШ" - 3,0 т.руб., МБОУ "Красноозерная ООШ" - 3,0 т.руб., МБОУ "Чапаевская СОШ" - 3,0 т.руб., МБОУ "НШ-ДС "Росток" - 3,0 т.руб., МБОУ "Райковская СОШ"- 3,0 т.руб., МБОУ "Солнечная СОШ" - 3,0 т.руб., МБОУ "Ташебинская НОШ" - 3,0 т.руб., МБОУ Чарковская СОШИ - 3,0 т.руб., МБОУ "Усть-Абаканская ОШИ" - 3,0 т.руб.                                                                                                                                                                                                  ^Лицензирование образовательной деятельности (госпошлина)МБОУ "В-Биджинская СОШ" - 0,75 т.руб., МБОУ "Московская СОШ" - 0,75 т.руб.,  МБОУ "Доможаковская СОШ"- 0,75 т.руб., МБОУ "Красноозерная ООШ"- 0,75 т.руб., МБОУ "У-Бюрская СОШ"- 0,75 т.руб., МБОУ "Расцветская СОШ"- 0,75 т.руб., МБОУ "Райковская СОШ"- 0,75 т.руб., МБОУ "Ташебинская НОШ"- 0,75 т.руб., МБОУ "Усть-Ташебинская НОШ"- 0,75 т.руб., МБОУ "Усть-Абаканская СОШ"- 0,75 т.руб., МБОУ "Весенненская СОШ"- 0,75 т.руб., МБОУ "Калининская СОШ"- 0,75 т.руб., МБОУ "Опытненская СОШ"- 0,75 т.руб., МБОУ "Сапоговская СОШ"- 0,75 т.руб., МБОУ Чарковская СОШИ- 0,75 т.руб.</t>
    </r>
  </si>
  <si>
    <t xml:space="preserve">План на год </t>
  </si>
  <si>
    <t>Муниципальная программа</t>
  </si>
  <si>
    <r>
      <t>1.Организация и проведение  сельскохозяйственных ярмарок- выходного дня в  р.п. Усть-Абакан.                                                                                                                                      2.Содержание объекта по утилизации «Биотермическая яма» (заработная плата согласно договора)-</t>
    </r>
    <r>
      <rPr>
        <b/>
        <sz val="12"/>
        <rFont val="Times New Roman"/>
        <family val="1"/>
        <charset val="204"/>
      </rPr>
      <t xml:space="preserve">267,0 </t>
    </r>
    <r>
      <rPr>
        <sz val="12"/>
        <rFont val="Times New Roman"/>
        <family val="1"/>
        <charset val="204"/>
      </rPr>
      <t xml:space="preserve">(РБ-115,7; РХ - 151,3 /з/плата - 95,2, налоги - 25,2; ОСАГО - 4,5; иные услуги - 26,4/)                                                                                                                                                                                3.Обеспечение деятельности управления землепользования - </t>
    </r>
    <r>
      <rPr>
        <b/>
        <sz val="12"/>
        <rFont val="Times New Roman"/>
        <family val="1"/>
        <charset val="204"/>
      </rPr>
      <t>4293,7</t>
    </r>
    <r>
      <rPr>
        <sz val="12"/>
        <rFont val="Times New Roman"/>
        <family val="1"/>
        <charset val="204"/>
      </rPr>
      <t xml:space="preserve">: из них: начислен. з/п - 2618,5; отчисления на з/п - 689,2; услуги связи, программа 1С - 139,0; обеспечение деятельности - 769,5; пени - 8,7; иные платежи - 68,8                                                                                                                                                                                         4.Участие в республиканской  ярмарке "Чыл Пазы"                                                                                                                                                                                                       5.Проведение конно-спортивного соревнования, посвященного Дню Победы 9 Мая в аале Райков- </t>
    </r>
    <r>
      <rPr>
        <b/>
        <sz val="12"/>
        <rFont val="Times New Roman"/>
        <family val="1"/>
        <charset val="204"/>
      </rPr>
      <t>87,0</t>
    </r>
    <r>
      <rPr>
        <sz val="12"/>
        <rFont val="Times New Roman"/>
        <family val="1"/>
        <charset val="204"/>
      </rPr>
      <t xml:space="preserve">(поощрение)                                                                                                                                                              </t>
    </r>
  </si>
  <si>
    <t xml:space="preserve">1. Приобретение имунноглобулина противоклещевого (70доз) - 51,9                                                                                      2. Субсидии некоммерческой организаци (Красный крест) - 243,3                                                                                                                                                      3. Поездка на республиканские соревнования по волейболу (ГСМ) - 3,3                                                                             4. Техническое присоединение к электросетям ФАП с.Весеннеее -1,4                                                         </t>
  </si>
  <si>
    <t>Выполнено с начала года % (гр.10 / гр.6 х 100)</t>
  </si>
  <si>
    <t xml:space="preserve">1.Подготовка пакета документов по включению в Перечень получателей субсидий на 2016 год;  2.Улучшение жилищных условий граждан, молодых семей и молодых специалистов, проживающих в сельской местности: 7721,8 из них: 2791,9 (РФ); 3753,8(РХ); 1176,1(РБ), в т.ч. выплаты по категориям:                                                                                                                                                                                                                                             - 1 "граждане" - 1258,3, в т.ч. МБ-163,6, РХ-719,0т.р., РФ- 375,7;  общая площадь приобретенного жилья составила -  81,2 кв.м.                                                                                                                                                                                                     - 2  "молодые семьи" 8 семей - 6463,5 в т.ч. МБ - 1012,5; РХ-3034,8; РФ-2416,2, общая площадь приобретенного жилья составила - 592,7кв.м.                </t>
  </si>
  <si>
    <r>
      <t>1.Обеспечение деятельности подведомственных учреждений (обеспечение деятельности МКУ-</t>
    </r>
    <r>
      <rPr>
        <b/>
        <sz val="12"/>
        <rFont val="Times New Roman"/>
        <family val="1"/>
        <charset val="204"/>
      </rPr>
      <t>4364,7(РБ)</t>
    </r>
    <r>
      <rPr>
        <sz val="12"/>
        <rFont val="Times New Roman"/>
        <family val="1"/>
        <charset val="204"/>
      </rPr>
      <t xml:space="preserve">, в т.ч.(оплата труда -2958,0; начисления на з/п -902,4; обслуживание деятельности МКУ- 317,6; суточные -60,5 госпошлина -13,8; штрафы, пени -112,4)                                                                                                                        2.Осуществление государственных полномочий по образованию и обеспечению деятельности комиссий по делам несовершеннолетних и защите их прав </t>
    </r>
    <r>
      <rPr>
        <b/>
        <sz val="12"/>
        <rFont val="Times New Roman"/>
        <family val="1"/>
        <charset val="204"/>
      </rPr>
      <t xml:space="preserve">- 215,8(РХ) </t>
    </r>
    <r>
      <rPr>
        <sz val="12"/>
        <rFont val="Times New Roman"/>
        <family val="1"/>
        <charset val="204"/>
      </rPr>
      <t xml:space="preserve">                                                                                                                         3.Осуществление государственных полномочий по созданию, организации и обеспечению деятельности административных комиссий муниципальных образований-</t>
    </r>
    <r>
      <rPr>
        <b/>
        <sz val="12"/>
        <rFont val="Times New Roman"/>
        <family val="1"/>
        <charset val="204"/>
      </rPr>
      <t xml:space="preserve">299,6(РХ) </t>
    </r>
    <r>
      <rPr>
        <sz val="12"/>
        <rFont val="Times New Roman"/>
        <family val="1"/>
        <charset val="204"/>
      </rPr>
      <t xml:space="preserve">                                                                                                                                               4.Осуществление государственного полномочия по определению перечня должностных лиц, уполномоченных составлять протоколы об административных правонарушениях-</t>
    </r>
    <r>
      <rPr>
        <b/>
        <sz val="12"/>
        <rFont val="Times New Roman"/>
        <family val="1"/>
        <charset val="204"/>
      </rPr>
      <t xml:space="preserve">43,8(РХ)  </t>
    </r>
    <r>
      <rPr>
        <sz val="12"/>
        <rFont val="Times New Roman"/>
        <family val="1"/>
        <charset val="204"/>
      </rPr>
      <t xml:space="preserve">                                                                                                                          5.Осуществление органами местного самоуправления государственных полномочий в области охраны труда </t>
    </r>
    <r>
      <rPr>
        <b/>
        <sz val="12"/>
        <rFont val="Times New Roman"/>
        <family val="1"/>
        <charset val="204"/>
      </rPr>
      <t xml:space="preserve">-182,2 (РХ)     </t>
    </r>
    <r>
      <rPr>
        <sz val="12"/>
        <rFont val="Times New Roman"/>
        <family val="1"/>
        <charset val="204"/>
      </rPr>
      <t xml:space="preserve">                                                                                                                                                                                               6.Межбюджетные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 </t>
    </r>
    <r>
      <rPr>
        <b/>
        <sz val="12"/>
        <rFont val="Times New Roman"/>
        <family val="1"/>
        <charset val="204"/>
      </rPr>
      <t xml:space="preserve">32391,9(РБ) </t>
    </r>
    <r>
      <rPr>
        <sz val="12"/>
        <rFont val="Times New Roman"/>
        <family val="1"/>
        <charset val="204"/>
      </rPr>
      <t xml:space="preserve">                                                                                                                             7.Иные межбюджетные трансферты на поддержку мер по обеспечению сбалансированности бюджетов поселений - </t>
    </r>
    <r>
      <rPr>
        <b/>
        <sz val="12"/>
        <rFont val="Times New Roman"/>
        <family val="1"/>
        <charset val="204"/>
      </rPr>
      <t>13058,1</t>
    </r>
    <r>
      <rPr>
        <sz val="12"/>
        <rFont val="Times New Roman"/>
        <family val="1"/>
        <charset val="204"/>
      </rPr>
      <t xml:space="preserve">(РБ)                                                                                                                                                                                                                                                               8.Обеспечение деятельности УФиЭ - </t>
    </r>
    <r>
      <rPr>
        <b/>
        <sz val="12"/>
        <rFont val="Times New Roman"/>
        <family val="1"/>
        <charset val="204"/>
      </rPr>
      <t>5694,0(РБ)</t>
    </r>
    <r>
      <rPr>
        <sz val="12"/>
        <rFont val="Times New Roman"/>
        <family val="1"/>
        <charset val="204"/>
      </rPr>
      <t xml:space="preserve">, в т.ч.: (з/п 4189,3; начисления на з/п-879,6; обеспечение деятельности управления -492,4; налоги, гос.пошлина-132,7)                                                                                   9.Процентные платежи за обслуживание государственных займов и кредитов - 1234,5 (РБ)   </t>
    </r>
  </si>
  <si>
    <r>
      <rPr>
        <b/>
        <u/>
        <sz val="12"/>
        <rFont val="Times New Roman"/>
        <family val="1"/>
        <charset val="204"/>
      </rPr>
      <t>Развитие дошкольного образования</t>
    </r>
    <r>
      <rPr>
        <b/>
        <sz val="12"/>
        <rFont val="Times New Roman"/>
        <family val="1"/>
        <charset val="204"/>
      </rPr>
      <t xml:space="preserve"> </t>
    </r>
    <r>
      <rPr>
        <sz val="12"/>
        <rFont val="Times New Roman"/>
        <family val="1"/>
        <charset val="204"/>
      </rPr>
      <t xml:space="preserve">                                                                                                                                  1</t>
    </r>
    <r>
      <rPr>
        <b/>
        <sz val="12"/>
        <rFont val="Times New Roman"/>
        <family val="1"/>
        <charset val="204"/>
      </rPr>
      <t xml:space="preserve">.Обеспечение деятельности подведомственных учреждений (Дошкольные организации)- 21675,2 (РБ), из них </t>
    </r>
    <r>
      <rPr>
        <sz val="12"/>
        <rFont val="Times New Roman"/>
        <family val="1"/>
        <charset val="204"/>
      </rPr>
      <t xml:space="preserve">:                                                                                                                                                                                     Субсидии на выполнения муниципального задания:  оплата труда 11662,6; услуги связи - 45,9; транспортные услуги - 122,2; коммунальные услуги - 6676,0; услуги по сод.имущества - 1347,1; прочие услуги - 569,6; прочие расходы - 858,5; приобретение основных средств - 38,8; приобретение мат.запасов - 354,5                                                                                                                                                                 </t>
    </r>
    <r>
      <rPr>
        <b/>
        <sz val="12"/>
        <rFont val="Times New Roman"/>
        <family val="1"/>
        <charset val="204"/>
      </rPr>
      <t>2.Строительство, реконструкция объектов муниципальной собственности, в том числе разработка проектно-сметной документации - 125,6</t>
    </r>
    <r>
      <rPr>
        <sz val="12"/>
        <rFont val="Times New Roman"/>
        <family val="1"/>
        <charset val="204"/>
      </rPr>
      <t xml:space="preserve">  Бюджетные инвестиции в объекты капитального строительства государственной (муниципальной) собственности МБДОУ "ДС "Радуга" пожарное оборудования - 125,6 т.руб.                                                                                                                                                                                            </t>
    </r>
    <r>
      <rPr>
        <b/>
        <sz val="12"/>
        <rFont val="Times New Roman"/>
        <family val="1"/>
        <charset val="204"/>
      </rPr>
      <t xml:space="preserve">3.Капитальный ремонт в муниципальных учреждениях - 293,3(РБ)   </t>
    </r>
    <r>
      <rPr>
        <sz val="12"/>
        <rFont val="Times New Roman"/>
        <family val="1"/>
        <charset val="204"/>
      </rPr>
      <t xml:space="preserve">                                                      ^Осуществление технического и строительного надзора за капитальным ремонтом учреждений: д/с Родничок - 2,0; д/с Рябинушка - 10,6.                                                                                                                                                                      ^Экспертиза сметы на капитальный ремонт здания: д/с Родничок - 30,2; д/с Рябинушка - 70,9.                                                                                                                                                                        ^Капитальный ремонт по замене дверных и оконных блоков: д/с Рябинушка - 43,2; д/с Солнышко - 35,1                                                                                                                                                                                 ^Капитальный ремонт медицинского кабинета в дошкольных образовательных учреждениях: д/с Солнышко - 50,0                                                                                                                                                                                       ^  Капитальный ремонт уличного освещения на территории д/сада: д/с Рябинушка 11,2                                                               ^  Подготовка детского сада к отопительному сезону (ремонт системы отопления, водопровода, канализации) за разработку ПСД  и экспертизы сметы на  капитальный ремонт здания МБОУ "Красноозерная ООШ" - 40,0 т.руб.                                                                                                                                                                                                                                                                                                                        </t>
    </r>
  </si>
  <si>
    <r>
      <rPr>
        <b/>
        <sz val="12"/>
        <rFont val="Times New Roman"/>
        <family val="1"/>
        <charset val="204"/>
      </rPr>
      <t xml:space="preserve">4.Мероприятия по развитию дошкольного образования - 759,2(РБ): </t>
    </r>
    <r>
      <rPr>
        <sz val="12"/>
        <rFont val="Times New Roman"/>
        <family val="1"/>
        <charset val="204"/>
      </rPr>
      <t xml:space="preserve">приобретение:                                                                                                                                                                                                                                                                                  ^ оборудования и инвентаря для медицинских кабинетов: д/с Родничок - 36,0, д/с Рябинушка - 29,2; д/с Солнышко - 28,5; д/c Звездочка - 28,1; д/с Радуга - 27,2                                                                                                                                    ^оборудования и инвентаря для  пищеблоков: д/с Ласточка - 21,9;  д/с Радуга-13,5                                                                                  д/с Радуга - 23,1т.руб., д/с Звездочка - 50,0 т.руб., д/с Ласточка - 70,0 т.руб., д/с "Рябинушка" - 50,0 т.руб., д/с "Аленушка" - 50,0 т.руб.                                                                                                                                                ^Специальная оценка условий труда:д/с Ромашка - 13,0 т.руб., д/с "Ласточка" - 8,8 т.руб.                                                                    ^Обучение и аттестация кочегаров, рабочих по бойлеру для работы в котельных: д/с Рябинушка - 3,0                                                                                                                                                                                                                                                                 ^Замена входных и межэтажных деревянных дверей:  д/с Ромашка - 17,7 т.руб.                                      ^Лицензирование образовательной деятельности: д/с "Звездочка" - 0,75 т.руб., д/с "Ромашка" - 0,75 т.руб., д/с "Родничок" - 0,75 т.руб., д/с "Рябинушка" - 0,75 т.руб., д/с "Аленушка" - 0,75 т.руб., д/с "Ласточка" - 0,75 т.руб., д/с "Солнышко" - 0,75 т.руб.                                                                                                                                                                                                      ^Установка АУПС: д/с Ромашка 5,0 ; д/с Рябинушка-59,9; д/с Ласточка-15,5                                                                                                                                                                                                                                          ^Обработка кровли огнезащитным составом, испытание пожарных кранов, лестниц, ограждений: д/с "Аленушка" - 15,4 т.руб., д/с "Ромашка" - 2,4 т.руб., д/с Солнышко - 31,0 т.руб.                                                                                                                                                                                                             ^Обучение по мерам пожарной безопасности: д/с Ласточка -1,3                                                                                              ^ Приобретение пожарных рукавов, огнетушителей и знаков: д/с Солнышко  5,2; д/с Рябинушка - 5,8                                                                                                                                                                                                 ^Изготовление технического плана на здание детского сада п.У-Абакан на 260 мест - 90,0                                                                                                                                                                  ^Электронный детский сад (программное обеспечение): -52,5                                                                                                                                                                                                                                                                                                                                                                                                                                                                                                                                               </t>
    </r>
  </si>
  <si>
    <r>
      <rPr>
        <b/>
        <sz val="12"/>
        <rFont val="Times New Roman"/>
        <family val="1"/>
        <charset val="204"/>
      </rPr>
      <t xml:space="preserve">1.Совершенствование библиотечной деятельности:   </t>
    </r>
    <r>
      <rPr>
        <sz val="12"/>
        <rFont val="Times New Roman"/>
        <family val="1"/>
        <charset val="204"/>
      </rPr>
      <t xml:space="preserve">                                                                                                                                    1.1 Обеспечение деятельности подведомственных учреждений (МБУК «Усть-Абаканская ЦБС»)-</t>
    </r>
    <r>
      <rPr>
        <b/>
        <sz val="12"/>
        <rFont val="Times New Roman"/>
        <family val="1"/>
        <charset val="204"/>
      </rPr>
      <t>11926,7</t>
    </r>
    <r>
      <rPr>
        <sz val="12"/>
        <rFont val="Times New Roman"/>
        <family val="1"/>
        <charset val="204"/>
      </rPr>
      <t xml:space="preserve"> в т.ч. (з/пл. 8365,5; нач. на з/пл. 2613,8; усл.связи -285,5; ком.усл. - 301,6; обслуж.им-ва - 57,8; обучение по ППБ и охране труда - 43,5 установка антивирусной программы - 5,7; подписка - 3,6; установка противопож. безопасности - 7,4; суд.издержки, пени - 175,6; шкаф пожарный - 5,9; книги-2,4; хаб-0,8; огнетушит. - 7,1; уголь-27,6; канц.тов-0,4; стр.матер - 21,4; хоз.тов. - 1,1.                                                                                                                                            1.2. Мероприятия по поддержке и развитию культуры, искусства и архивного дела:                                                                                        ^ подписка на периодические издания - </t>
    </r>
    <r>
      <rPr>
        <b/>
        <sz val="12"/>
        <rFont val="Times New Roman"/>
        <family val="1"/>
        <charset val="204"/>
      </rPr>
      <t xml:space="preserve">85,9 </t>
    </r>
    <r>
      <rPr>
        <sz val="12"/>
        <rFont val="Times New Roman"/>
        <family val="1"/>
        <charset val="204"/>
      </rPr>
      <t xml:space="preserve">(1-ое полугодие 2016г);                                                                                     ^ общероссийский день библиотек - </t>
    </r>
    <r>
      <rPr>
        <b/>
        <sz val="12"/>
        <rFont val="Times New Roman"/>
        <family val="1"/>
        <charset val="204"/>
      </rPr>
      <t>11,9</t>
    </r>
    <r>
      <rPr>
        <sz val="12"/>
        <rFont val="Times New Roman"/>
        <family val="1"/>
        <charset val="204"/>
      </rPr>
      <t xml:space="preserve"> (призы - 11,1, оформление меропр - 0,8)                                                                                             1.3 Капитальный ремонт библиотек - </t>
    </r>
    <r>
      <rPr>
        <b/>
        <sz val="12"/>
        <rFont val="Times New Roman"/>
        <family val="1"/>
        <charset val="204"/>
      </rPr>
      <t>0,4</t>
    </r>
    <r>
      <rPr>
        <sz val="12"/>
        <rFont val="Times New Roman"/>
        <family val="1"/>
        <charset val="204"/>
      </rPr>
      <t xml:space="preserve"> (КтЗ 2015г за проектно-сметную документацию)   </t>
    </r>
    <r>
      <rPr>
        <sz val="12"/>
        <color rgb="FFFF0000"/>
        <rFont val="Times New Roman"/>
        <family val="1"/>
        <charset val="204"/>
      </rPr>
      <t xml:space="preserve">                                                                                                                                                         </t>
    </r>
    <r>
      <rPr>
        <sz val="12"/>
        <rFont val="Times New Roman"/>
        <family val="1"/>
        <charset val="204"/>
      </rPr>
      <t xml:space="preserve">1.4 Комплектование книжного фонда - </t>
    </r>
    <r>
      <rPr>
        <b/>
        <sz val="12"/>
        <rFont val="Times New Roman"/>
        <family val="1"/>
        <charset val="204"/>
      </rPr>
      <t xml:space="preserve">4,5;  27,0 - (РФ)                                                                                                                                 </t>
    </r>
    <r>
      <rPr>
        <sz val="12"/>
        <rFont val="Times New Roman"/>
        <family val="1"/>
        <charset val="204"/>
      </rPr>
      <t xml:space="preserve">1.5. Денежное поощрение лучшим работникам и муниципальным уч-ям культуры /укрепление материал.-технической базы/ - </t>
    </r>
    <r>
      <rPr>
        <b/>
        <sz val="12"/>
        <rFont val="Times New Roman"/>
        <family val="1"/>
        <charset val="204"/>
      </rPr>
      <t xml:space="preserve">50,0 (РФ) </t>
    </r>
    <r>
      <rPr>
        <sz val="12"/>
        <rFont val="Times New Roman"/>
        <family val="1"/>
        <charset val="204"/>
      </rPr>
      <t>- Усть-Бюрская биб-ка.               
2.</t>
    </r>
    <r>
      <rPr>
        <b/>
        <sz val="12"/>
        <rFont val="Times New Roman"/>
        <family val="1"/>
        <charset val="204"/>
      </rPr>
      <t xml:space="preserve"> Сохранение культурных ценностей:  </t>
    </r>
    <r>
      <rPr>
        <sz val="12"/>
        <rFont val="Times New Roman"/>
        <family val="1"/>
        <charset val="204"/>
      </rPr>
      <t xml:space="preserve">
2.1.Обеспечение деятельности подведомственных учреждений (МКУК «Усть-Абаканский историко-краеведческий музей») - </t>
    </r>
    <r>
      <rPr>
        <b/>
        <sz val="12"/>
        <rFont val="Times New Roman"/>
        <family val="1"/>
        <charset val="204"/>
      </rPr>
      <t>282,1</t>
    </r>
    <r>
      <rPr>
        <sz val="12"/>
        <rFont val="Times New Roman"/>
        <family val="1"/>
        <charset val="204"/>
      </rPr>
      <t xml:space="preserve"> в т.ч. з /пл. 184,0; начисления на з/пл. 49,2, усл.связи - 5,0; противоклещ. обработка - 6,5, пеня - 3,3, госпошлина -6,0; топор, лопата, рыхлит - 1,0; баннеры, земля, семена, рассада - 27,1.                                                                                                                                                                                                                             2.2 Спиливание аварийных деревьев - </t>
    </r>
    <r>
      <rPr>
        <b/>
        <sz val="12"/>
        <rFont val="Times New Roman"/>
        <family val="1"/>
        <charset val="204"/>
      </rPr>
      <t xml:space="preserve">15,0.                                                                                                                                  </t>
    </r>
    <r>
      <rPr>
        <sz val="12"/>
        <rFont val="Times New Roman"/>
        <family val="1"/>
        <charset val="204"/>
      </rPr>
      <t xml:space="preserve">2.3. Проведение праздничных мероприятий, посвященных Дню победы - </t>
    </r>
    <r>
      <rPr>
        <b/>
        <sz val="12"/>
        <rFont val="Times New Roman"/>
        <family val="1"/>
        <charset val="204"/>
      </rPr>
      <t>470,0</t>
    </r>
    <r>
      <rPr>
        <sz val="12"/>
        <rFont val="Times New Roman"/>
        <family val="1"/>
        <charset val="204"/>
      </rPr>
      <t xml:space="preserve"> (в т.ч. Праздничный салют - 200,0; Подарки ветеранам - 48,0; Обслуж. газ.установки - 20,0; Изготовление допол. списков - 20,0; Изготовление баннеров - 52,0; Звуковая аппаратура с монтажом - 92,0; Районная выставка «Наша слава и наша память» /стенды, призы/ - 38,0.
                                    </t>
    </r>
  </si>
  <si>
    <r>
      <t xml:space="preserve">1.Проведение спортивных мероприятий, обеспечение подготовки команд - 103,0 в т.ч.                                                                     </t>
    </r>
    <r>
      <rPr>
        <sz val="12"/>
        <rFont val="Times New Roman"/>
        <family val="1"/>
        <charset val="204"/>
      </rPr>
      <t xml:space="preserve">Первенство России по гиревому спорту г. Барнаул -9,8; 
Республиканская «Лыжня России»г.Саяногорск -2,2/ГСМ/                    
Первенство Сибирского Федерального Округа по рукопаш. бою г.Новокузнецк-17,0;
Первенство СФО по каратэ-18,5/проезд,проживание,питание/ 
Турнирпо хоккею  «Ночная Лига»/Сочи/-40,0
Турнир по боксу /Иркутск/-10,0
Спорт. фестиваль малых сел-5,5 /ГСМ/                                                                                                                                                 </t>
    </r>
    <r>
      <rPr>
        <b/>
        <sz val="12"/>
        <rFont val="Times New Roman"/>
        <family val="1"/>
        <charset val="204"/>
      </rPr>
      <t xml:space="preserve">2.Обеспечение развития отрасти физической культуры и спорта - 42,9 </t>
    </r>
    <r>
      <rPr>
        <sz val="12"/>
        <rFont val="Times New Roman"/>
        <family val="1"/>
        <charset val="204"/>
      </rPr>
      <t xml:space="preserve">(Строительный, технический и авторский надзор по строительству универсального спортивного зала)
</t>
    </r>
    <r>
      <rPr>
        <b/>
        <sz val="12"/>
        <rFont val="Times New Roman"/>
        <family val="1"/>
        <charset val="204"/>
      </rPr>
      <t xml:space="preserve">3.Физкультурно-оздоровительная работа с различными категориями населения - 65,1 в т.ч. </t>
    </r>
    <r>
      <rPr>
        <sz val="12"/>
        <rFont val="Times New Roman"/>
        <family val="1"/>
        <charset val="204"/>
      </rPr>
      <t xml:space="preserve">«Лыжня России»,  турниры: борьба, пулевая стрельба, бильярд, шахматы,волейбол /призы/-15,8. Конные скачки,посвященные Дню Победы /кубки,медали/-19,3 День физкультурника-30,0/призы/                                                                                                       
</t>
    </r>
  </si>
  <si>
    <r>
      <t xml:space="preserve">1.Оказание поддержки Усть-Абаканскому районному обществу ветеранов для осуществления их уставной деятельности- </t>
    </r>
    <r>
      <rPr>
        <b/>
        <sz val="12"/>
        <color theme="1"/>
        <rFont val="Times New Roman"/>
        <family val="1"/>
        <charset val="204"/>
      </rPr>
      <t>231,2</t>
    </r>
    <r>
      <rPr>
        <sz val="12"/>
        <color theme="1"/>
        <rFont val="Times New Roman"/>
        <family val="1"/>
        <charset val="204"/>
      </rPr>
      <t>, в т.ч. (з/п-172,4;страховые взносы - 49,0; услуги сбербанка - 2,4; услуги связи - 7,4)                                                                                                                                                                     2.Культурно-массовые и спортивные мероприятия -</t>
    </r>
    <r>
      <rPr>
        <b/>
        <sz val="12"/>
        <color theme="1"/>
        <rFont val="Times New Roman"/>
        <family val="1"/>
        <charset val="204"/>
      </rPr>
      <t>3,9</t>
    </r>
    <r>
      <rPr>
        <sz val="12"/>
        <color theme="1"/>
        <rFont val="Times New Roman"/>
        <family val="1"/>
        <charset val="204"/>
      </rPr>
      <t xml:space="preserve"> (Чествование ветеранов ВОВ в день защитника Отечества-1,1;Голубой огонек к Дню 8 Марта-0,8;фекстиваль творчества ветеранов -0,5, другие культурно-массовые мероприятия - 1,5)                                                                                                                                                                                                                       3.Цикл мероприятий, посвященных Дню Победы- </t>
    </r>
    <r>
      <rPr>
        <b/>
        <sz val="12"/>
        <color theme="1"/>
        <rFont val="Times New Roman"/>
        <family val="1"/>
        <charset val="204"/>
      </rPr>
      <t>3,4</t>
    </r>
    <r>
      <rPr>
        <sz val="12"/>
        <color theme="1"/>
        <rFont val="Times New Roman"/>
        <family val="1"/>
        <charset val="204"/>
      </rPr>
      <t xml:space="preserve"> (Акция "Поздравь ветерана"-1,0; районная выставка-конкурс "Наша слава и наша память"-0,6; посещение мемориального комплекса на горе Самохвал-0,5;посещение музея ж.двойск в Абакане-1,3                                                                                                                                                                 4.Подписка на периодические издания для ветеранов -</t>
    </r>
    <r>
      <rPr>
        <b/>
        <sz val="12"/>
        <color theme="1"/>
        <rFont val="Times New Roman"/>
        <family val="1"/>
        <charset val="204"/>
      </rPr>
      <t>2</t>
    </r>
    <r>
      <rPr>
        <sz val="12"/>
        <color theme="1"/>
        <rFont val="Times New Roman"/>
        <family val="1"/>
        <charset val="204"/>
      </rPr>
      <t>.</t>
    </r>
  </si>
  <si>
    <t>1. Организация восстановления документов лиц, попавших в сложные жизненные ситуации, фотографирование - 0,4                                                                                                                                                                                                                          2. Организация восстановления документов лиц, попавших в сложные жизненные ситуации, госпошлина на паспорт - 4,5</t>
  </si>
  <si>
    <r>
      <t xml:space="preserve">1.Мероприятия по профилактике безнадзорности и правонарушений несовершеннолетних - </t>
    </r>
    <r>
      <rPr>
        <b/>
        <sz val="12"/>
        <rFont val="Times New Roman"/>
        <family val="1"/>
        <charset val="204"/>
      </rPr>
      <t xml:space="preserve">216,8                    </t>
    </r>
    <r>
      <rPr>
        <sz val="12"/>
        <rFont val="Times New Roman"/>
        <family val="1"/>
        <charset val="204"/>
      </rPr>
      <t xml:space="preserve">                                                                                                               2. Проведено 21 межведомственное рейдовое мероприятие в 21 населенном пункте, проверено 210 неблагополучных семей, имеющих 391 несовершеннолетнего ребенка-</t>
    </r>
    <r>
      <rPr>
        <b/>
        <sz val="12"/>
        <rFont val="Times New Roman"/>
        <family val="1"/>
        <charset val="204"/>
      </rPr>
      <t xml:space="preserve">6,8     </t>
    </r>
    <r>
      <rPr>
        <sz val="12"/>
        <rFont val="Times New Roman"/>
        <family val="1"/>
        <charset val="204"/>
      </rPr>
      <t xml:space="preserve">                                                                          3. Организация летнего отдыха несовершеннолетних - </t>
    </r>
    <r>
      <rPr>
        <b/>
        <sz val="12"/>
        <rFont val="Times New Roman"/>
        <family val="1"/>
        <charset val="204"/>
      </rPr>
      <t>30,0</t>
    </r>
    <r>
      <rPr>
        <sz val="12"/>
        <rFont val="Times New Roman"/>
        <family val="1"/>
        <charset val="204"/>
      </rPr>
      <t xml:space="preserve"> (Проведено 11 мероприятий. Приняло участие 120 несовершеннолетних, в т.ч. 54 подростка, состоящих на всех видах профилактического учета.                                                                                                                                                                                                                    4. Оказание материальной помощи детям, проживающим в 39-ти неблагополучных, малообеспеченных семьях - </t>
    </r>
    <r>
      <rPr>
        <b/>
        <sz val="12"/>
        <rFont val="Times New Roman"/>
        <family val="1"/>
        <charset val="204"/>
      </rPr>
      <t>42,4</t>
    </r>
    <r>
      <rPr>
        <sz val="12"/>
        <rFont val="Times New Roman"/>
        <family val="1"/>
        <charset val="204"/>
      </rPr>
      <t xml:space="preserve">.                                                                                                                                                                                             5. Трудоустройство в летний период 16 н/летних, состоящих на проф. учете в КДН и ЗП - </t>
    </r>
    <r>
      <rPr>
        <b/>
        <sz val="12"/>
        <rFont val="Times New Roman"/>
        <family val="1"/>
        <charset val="204"/>
      </rPr>
      <t>60,0</t>
    </r>
    <r>
      <rPr>
        <sz val="12"/>
        <rFont val="Times New Roman"/>
        <family val="1"/>
        <charset val="204"/>
      </rPr>
      <t xml:space="preserve">
</t>
    </r>
  </si>
  <si>
    <t>Иные межбюджетные трансферты на реализацию мероприятий, направленных на энергосбережение и повышение энергетической эффективности - 3,1 (РБ) 308,4 (РХ):                                                                                                                  ^ Монтаж неустановленных 30 шт. светильников и 2-х шт. ШУНО в Опытненском сельсовете,                                                ^ Монтаж неустановленных 6 шт. светильников в Весенненском сельсовете,                                                                                                ^ Монтаж неустановленных 6 шт. светильников  и 1 шт.  ШУНО в Доможаковском сельсовете,                                                          ^ Монтаж неустановленных 7 светильников в Райковском сельсовете</t>
  </si>
  <si>
    <t>1.Техническое присоединение к электросетям энергосберегающих устройств ФАП с.Весеннее -2.9                                                                                                                                                                                                         2. Составление заключения хозяйственно-питьевого водоснабжения с.Солгечное- 7.1;                                                                                       3. Технологическое присоединение к электрическим сетям электроустановки жилой дом д.Камызяк, 3 - 2,9.</t>
  </si>
  <si>
    <t xml:space="preserve">1.Проведение консультаций 26 молодым семьям.
2.Формирования списков молодых семей для участия в Программе в 2017г. – 19 семьи.                                     
3.Прием и оформление документов - 9 семей                                                                                                                                                                                                                   4.Выдано свидетельств в 2016 году - 1 молодой семье                                                                                                                                                                                            
5.Выплата субсидий  молодым семьям получившим свидетельства в 2015 году- 2 семьи 
                           </t>
  </si>
  <si>
    <t>1.Обеспечение деятельности УИО - 3905,4 (РБ) в т.ч.  (оплата труда -2549,0; начисления на оплату труда - 646,2;  усл.связи - 97,1, лицензия 1С - 33,2,  транспортные услуги - 26,6, ремонт автомобиля - 92,6 канц.товары - 29,9 обеспеч деятельности 377,1; судебные издержки по исполнительному листу- 28,3; госпошлина -1.9, пени - 23,6;                                                                                                                                    2.Оценка недвижимости - 171,0                                                                                                                                                                        3. Межевание - 50,0</t>
  </si>
  <si>
    <r>
      <t xml:space="preserve">1. Заключен договор на возмещение Московскому потребительскому обществу средств по субсидированию транспортных расходов на доставку товаров первой необходимости в иные населенные пункты района, не имеющие стационарных точек торговли (аал Мохов)                                                                                                                                                                                        2.Проводится ежемесячный мониторинг цен на товары первой необходимости                                                                          3.Проведено  три ярмарки выходного и  дня и весенняя сельскохозяйственная ярмарка с участием 55 субъектов малого бизнеса, реализовано сельскохозяйственных товаров и продуктов ее переработки на общую сумму 2549,2 тыс. руб.                                                                                                                                                                                                    4. Иные межбюджетные трансферты на компенсацию затрат по доставке продуктовых и непродуктовых товаров жителям малых и отдаленных сел, не имеющих стационарных точек торговли (Опытненский сельслвет - </t>
    </r>
    <r>
      <rPr>
        <b/>
        <sz val="12"/>
        <color theme="1"/>
        <rFont val="Times New Roman"/>
        <family val="1"/>
        <charset val="204"/>
      </rPr>
      <t xml:space="preserve">5,0  </t>
    </r>
    <r>
      <rPr>
        <sz val="12"/>
        <color theme="1"/>
        <rFont val="Times New Roman"/>
        <family val="1"/>
        <charset val="204"/>
      </rPr>
      <t xml:space="preserve">                                                                                                                                                                                   5.Субсидия на компенсацию затрат по доставке продуктовых и непродуктовых товаров жителям малых и отдаленных сел, не имеющих стационарных точек торговли (Весенненскому, Опытненскому, Райковскому, Чарковскому, Доможаковскому сельсоветам) - </t>
    </r>
    <r>
      <rPr>
        <b/>
        <sz val="12"/>
        <color theme="1"/>
        <rFont val="Times New Roman"/>
        <family val="1"/>
        <charset val="204"/>
      </rPr>
      <t xml:space="preserve">105,9 (РХ) </t>
    </r>
  </si>
  <si>
    <r>
      <rPr>
        <b/>
        <sz val="12"/>
        <rFont val="Times New Roman"/>
        <family val="1"/>
        <charset val="204"/>
      </rPr>
      <t xml:space="preserve">1.Обеспечение развития отрасли культуры:       </t>
    </r>
    <r>
      <rPr>
        <sz val="12"/>
        <rFont val="Times New Roman"/>
        <family val="1"/>
        <charset val="204"/>
      </rPr>
      <t xml:space="preserve">                                                                                                  1.1.Обеспечение деятельности подведомственных учреждений(РДК Дружба, ДК им.Гагарина) - </t>
    </r>
    <r>
      <rPr>
        <b/>
        <sz val="12"/>
        <rFont val="Times New Roman"/>
        <family val="1"/>
        <charset val="204"/>
      </rPr>
      <t>7969,3</t>
    </r>
    <r>
      <rPr>
        <sz val="12"/>
        <rFont val="Times New Roman"/>
        <family val="1"/>
        <charset val="204"/>
      </rPr>
      <t xml:space="preserve">, в т.ч.: з/пл. - 5170,1; начисл. на з/пл. - 1638,7; усл.связи - 73,9; ком.усл - 806,9; обслуж.им-ва - 17,3; прочие услуги 15,4, медосмотр сотрудников - 17,4; пеня- 147,9; основные ср-ва 25,1 (инвентарь-17,4; огнетушители-7,7); матер.запасы 56,6 (канц.хоз.. тов.-33,8;гсм-20,1;запчасти на авто-2,7).  
1.2. День работников культуры - 20,0 (цветы)                                                                                                                         1.3. Организация и проведение районных фестивалей, конкурсов,  согласно календарного плана - </t>
    </r>
    <r>
      <rPr>
        <b/>
        <sz val="12"/>
        <rFont val="Times New Roman"/>
        <family val="1"/>
        <charset val="204"/>
      </rPr>
      <t>827,2 (РБ) 49,2 (РХ) 142,9 (РФ),</t>
    </r>
    <r>
      <rPr>
        <sz val="12"/>
        <rFont val="Times New Roman"/>
        <family val="1"/>
        <charset val="204"/>
      </rPr>
      <t xml:space="preserve"> в т.ч.:                                                                                                                                                                                         ^ цветы, подарки: районный конкурс чтецов «Несу Родину в душе»; фестиваль «Звезда культуры-2016», концерт «Осенние мелодии», «День учителя», фестиваль творчества пожилых людей «Золотой  возраст» - 19,3;                                                                                                                                                                                        ^ оформл.мероприятий (ткань, строцматериалы, продукты, компазиции из шаров, цветочные компазиции) - 18,5;                           
^ сцен.костюм - 29,0;</t>
    </r>
    <r>
      <rPr>
        <b/>
        <sz val="12"/>
        <rFont val="Times New Roman"/>
        <family val="1"/>
        <charset val="204"/>
      </rPr>
      <t xml:space="preserve"> </t>
    </r>
    <r>
      <rPr>
        <sz val="12"/>
        <rFont val="Times New Roman"/>
        <family val="1"/>
        <charset val="204"/>
      </rPr>
      <t>звуковое и световое оборудование - 5,0 (РБ), 49,2 (РХ), 142,9 (РФ); «Чыл Пазы» - 38,0 (оформление подворья, продукты, ГСМ, баннер); «День Победы» - 322,4</t>
    </r>
    <r>
      <rPr>
        <b/>
        <sz val="12"/>
        <rFont val="Times New Roman"/>
        <family val="1"/>
        <charset val="204"/>
      </rPr>
      <t xml:space="preserve"> (</t>
    </r>
    <r>
      <rPr>
        <sz val="12"/>
        <rFont val="Times New Roman"/>
        <family val="1"/>
        <charset val="204"/>
      </rPr>
      <t>хоровые костюмы, обувь сценич., шатер, композиции из шаров и цветов, призы, флаги, подставки под шлаги, ткань, скатерти); «День России» - 250,0 (танцев.костюмы, ростовые куклы, подарки, цветы, оформление праздника (шары, ткань, баннеры)); приглашение творческих коллективов - 30,0; «Тун Пайрам» - 95,0 (ГСМ,продукты, оформление подворья, транспортные  услуги, разовая посуда, умывальник); «Уртун Тойы» - 20,0 (оформл. выставок цветов, плодов, овощей «Бары Богини Умай», оформл. хакасского стола,обряды угощения гостей,презентация рода, ГСМ, продукты)                                                                                                                                                                                                                                                                                                                                                            1.4. Денежное поощрение лучшиму муниципальному учреждению культуры /Опытненский СДК/-</t>
    </r>
    <r>
      <rPr>
        <b/>
        <sz val="12"/>
        <rFont val="Times New Roman"/>
        <family val="1"/>
        <charset val="204"/>
      </rPr>
      <t>100,0 (РФ)</t>
    </r>
    <r>
      <rPr>
        <sz val="12"/>
        <rFont val="Times New Roman"/>
        <family val="1"/>
        <charset val="204"/>
      </rPr>
      <t xml:space="preserve">
</t>
    </r>
  </si>
  <si>
    <r>
      <rPr>
        <sz val="12"/>
        <color theme="1"/>
        <rFont val="Times New Roman"/>
        <family val="1"/>
        <charset val="204"/>
      </rPr>
      <t>1</t>
    </r>
    <r>
      <rPr>
        <b/>
        <sz val="12"/>
        <color theme="1"/>
        <rFont val="Times New Roman"/>
        <family val="1"/>
        <charset val="204"/>
      </rPr>
      <t>.аал Мохов:</t>
    </r>
    <r>
      <rPr>
        <sz val="12"/>
        <color theme="1"/>
        <rFont val="Times New Roman"/>
        <family val="1"/>
        <charset val="204"/>
      </rPr>
      <t xml:space="preserve"> -Обустройство детской спортивной площадки с ограждением, с установкой малых игровых форм - 193,6 (РХ-191,7; РБ- 1,9)                                                                                                                                                                             </t>
    </r>
    <r>
      <rPr>
        <b/>
        <sz val="12"/>
        <color theme="1"/>
        <rFont val="Times New Roman"/>
        <family val="1"/>
        <charset val="204"/>
      </rPr>
      <t xml:space="preserve">2. аал Баинов: - </t>
    </r>
    <r>
      <rPr>
        <sz val="12"/>
        <color theme="1"/>
        <rFont val="Times New Roman"/>
        <family val="1"/>
        <charset val="204"/>
      </rPr>
      <t xml:space="preserve">Устройство детской площадки - 402 (РХ-398;  РБ-4)    </t>
    </r>
    <r>
      <rPr>
        <sz val="12"/>
        <rFont val="Times New Roman"/>
        <family val="1"/>
        <charset val="204"/>
      </rPr>
      <t xml:space="preserve">                                                                                            3.</t>
    </r>
    <r>
      <rPr>
        <b/>
        <sz val="12"/>
        <rFont val="Times New Roman"/>
        <family val="1"/>
        <charset val="204"/>
      </rPr>
      <t xml:space="preserve">аал Шурышев: </t>
    </r>
    <r>
      <rPr>
        <sz val="12"/>
        <rFont val="Times New Roman"/>
        <family val="1"/>
        <charset val="204"/>
      </rPr>
      <t>- Ограждение спортивной площадки - 331,8(РХ)                                                                                                                                                                                                                               4.</t>
    </r>
    <r>
      <rPr>
        <b/>
        <sz val="12"/>
        <rFont val="Times New Roman"/>
        <family val="1"/>
        <charset val="204"/>
      </rPr>
      <t>аал Бейка:</t>
    </r>
    <r>
      <rPr>
        <sz val="12"/>
        <rFont val="Times New Roman"/>
        <family val="1"/>
        <charset val="204"/>
      </rPr>
      <t xml:space="preserve">-Бурение скважин (5 скважин)- 531,9 (РХ- 526,6; РБ-5,3)                                                                                                         </t>
    </r>
    <r>
      <rPr>
        <b/>
        <sz val="12"/>
        <rFont val="Times New Roman"/>
        <family val="1"/>
        <charset val="204"/>
      </rPr>
      <t>5. аал Трояков:</t>
    </r>
    <r>
      <rPr>
        <sz val="12"/>
        <rFont val="Times New Roman"/>
        <family val="1"/>
        <charset val="204"/>
      </rPr>
      <t xml:space="preserve">  - ограждение кладбища - 418,2 (РХ- 414;РБ- 4,2)                                                                                                               </t>
    </r>
    <r>
      <rPr>
        <b/>
        <sz val="12"/>
        <rFont val="Times New Roman"/>
        <family val="1"/>
        <charset val="204"/>
      </rPr>
      <t>6. д. Кирба:</t>
    </r>
    <r>
      <rPr>
        <sz val="12"/>
        <rFont val="Times New Roman"/>
        <family val="1"/>
        <charset val="204"/>
      </rPr>
      <t xml:space="preserve">- подключение уличного освещения - 98,6 (РХ- 97,6; РБ-1)                                                                                                         </t>
    </r>
    <r>
      <rPr>
        <b/>
        <sz val="12"/>
        <rFont val="Times New Roman"/>
        <family val="1"/>
        <charset val="204"/>
      </rPr>
      <t xml:space="preserve">7. д. Камышовая: </t>
    </r>
    <r>
      <rPr>
        <sz val="12"/>
        <rFont val="Times New Roman"/>
        <family val="1"/>
        <charset val="204"/>
      </rPr>
      <t xml:space="preserve">- бурение двух скважин- 198 (РХ- 196 ; РБ- 2)                                                                                                                  </t>
    </r>
    <r>
      <rPr>
        <b/>
        <sz val="12"/>
        <rFont val="Times New Roman"/>
        <family val="1"/>
        <charset val="204"/>
      </rPr>
      <t xml:space="preserve">8.д.Камызяк: </t>
    </r>
    <r>
      <rPr>
        <sz val="12"/>
        <rFont val="Times New Roman"/>
        <family val="1"/>
        <charset val="204"/>
      </rPr>
      <t xml:space="preserve">- бурение трех скважин -297,0 (РХ -294; РБ- 3)                                                                                                                               </t>
    </r>
    <r>
      <rPr>
        <b/>
        <sz val="12"/>
        <rFont val="Times New Roman"/>
        <family val="1"/>
        <charset val="204"/>
      </rPr>
      <t xml:space="preserve">9. аал Ах-Хол: </t>
    </r>
    <r>
      <rPr>
        <sz val="12"/>
        <rFont val="Times New Roman"/>
        <family val="1"/>
        <charset val="204"/>
      </rPr>
      <t xml:space="preserve">- установка малых игровых форм - 329,3 (РХ -326,0 РБ 3,3)                                                                    </t>
    </r>
    <r>
      <rPr>
        <b/>
        <sz val="12"/>
        <rFont val="Times New Roman"/>
        <family val="1"/>
        <charset val="204"/>
      </rPr>
      <t xml:space="preserve">10. д. Заря: </t>
    </r>
    <r>
      <rPr>
        <sz val="12"/>
        <rFont val="Times New Roman"/>
        <family val="1"/>
        <charset val="204"/>
      </rPr>
      <t xml:space="preserve">- Монтаж уличногоосвещения 210,8 (РХ - 208,7 РБ - 2,1)                                                                                 </t>
    </r>
    <r>
      <rPr>
        <b/>
        <sz val="12"/>
        <rFont val="Times New Roman"/>
        <family val="1"/>
        <charset val="204"/>
      </rPr>
      <t>11. д.Капчалы:</t>
    </r>
    <r>
      <rPr>
        <sz val="12"/>
        <rFont val="Times New Roman"/>
        <family val="1"/>
        <charset val="204"/>
      </rPr>
      <t xml:space="preserve"> - Бурение 5-и скважен 488,9 (Рх - 484,0 РБ - 4,9)  </t>
    </r>
    <r>
      <rPr>
        <b/>
        <sz val="12"/>
        <rFont val="Times New Roman"/>
        <family val="1"/>
        <charset val="204"/>
      </rPr>
      <t xml:space="preserve"> </t>
    </r>
    <r>
      <rPr>
        <sz val="12"/>
        <rFont val="Times New Roman"/>
        <family val="1"/>
        <charset val="204"/>
      </rPr>
      <t xml:space="preserve">                                           </t>
    </r>
  </si>
</sst>
</file>

<file path=xl/styles.xml><?xml version="1.0" encoding="utf-8"?>
<styleSheet xmlns="http://schemas.openxmlformats.org/spreadsheetml/2006/main">
  <numFmts count="3">
    <numFmt numFmtId="164" formatCode="0.0"/>
    <numFmt numFmtId="165" formatCode="#,##0.0"/>
    <numFmt numFmtId="166" formatCode="#,##0.0_р_."/>
  </numFmts>
  <fonts count="21">
    <font>
      <sz val="11"/>
      <color theme="1"/>
      <name val="Calibri"/>
      <family val="2"/>
      <charset val="204"/>
      <scheme val="minor"/>
    </font>
    <font>
      <sz val="11"/>
      <color theme="1"/>
      <name val="Calibri"/>
      <family val="2"/>
      <charset val="204"/>
      <scheme val="minor"/>
    </font>
    <font>
      <b/>
      <sz val="13"/>
      <color theme="1"/>
      <name val="Times New Roman"/>
      <family val="1"/>
      <charset val="204"/>
    </font>
    <font>
      <sz val="13"/>
      <color theme="1"/>
      <name val="Times New Roman"/>
      <family val="1"/>
      <charset val="204"/>
    </font>
    <font>
      <sz val="13"/>
      <name val="Times New Roman"/>
      <family val="1"/>
      <charset val="204"/>
    </font>
    <font>
      <b/>
      <sz val="13"/>
      <name val="Times New Roman"/>
      <family val="1"/>
      <charset val="204"/>
    </font>
    <font>
      <sz val="13"/>
      <color indexed="8"/>
      <name val="Times New Roman"/>
      <family val="1"/>
      <charset val="204"/>
    </font>
    <font>
      <b/>
      <sz val="13"/>
      <color indexed="8"/>
      <name val="Times New Roman"/>
      <family val="1"/>
      <charset val="204"/>
    </font>
    <font>
      <b/>
      <sz val="13"/>
      <color rgb="FF000000"/>
      <name val="Times New Roman"/>
      <family val="1"/>
      <charset val="204"/>
    </font>
    <font>
      <sz val="13"/>
      <color rgb="FF000000"/>
      <name val="Times New Roman"/>
      <family val="1"/>
      <charset val="204"/>
    </font>
    <font>
      <sz val="12"/>
      <color theme="1"/>
      <name val="Times New Roman"/>
      <family val="1"/>
      <charset val="204"/>
    </font>
    <font>
      <sz val="12"/>
      <name val="Times New Roman"/>
      <family val="1"/>
      <charset val="204"/>
    </font>
    <font>
      <sz val="14"/>
      <color theme="1"/>
      <name val="Times New Roman"/>
      <family val="1"/>
      <charset val="204"/>
    </font>
    <font>
      <b/>
      <sz val="14"/>
      <color theme="1"/>
      <name val="Times New Roman"/>
      <family val="1"/>
      <charset val="204"/>
    </font>
    <font>
      <b/>
      <sz val="12"/>
      <name val="Times New Roman"/>
      <family val="1"/>
      <charset val="204"/>
    </font>
    <font>
      <b/>
      <sz val="11"/>
      <color theme="1"/>
      <name val="Calibri"/>
      <family val="2"/>
      <charset val="204"/>
      <scheme val="minor"/>
    </font>
    <font>
      <sz val="11"/>
      <color indexed="8"/>
      <name val="Times New Roman"/>
      <family val="1"/>
      <charset val="204"/>
    </font>
    <font>
      <sz val="12"/>
      <color rgb="FFFF0000"/>
      <name val="Times New Roman"/>
      <family val="1"/>
      <charset val="204"/>
    </font>
    <font>
      <b/>
      <u/>
      <sz val="12"/>
      <name val="Times New Roman"/>
      <family val="1"/>
      <charset val="204"/>
    </font>
    <font>
      <b/>
      <sz val="12"/>
      <color theme="1"/>
      <name val="Times New Roman"/>
      <family val="1"/>
      <charset val="204"/>
    </font>
    <font>
      <b/>
      <sz val="18"/>
      <color theme="1"/>
      <name val="Times New Roman"/>
      <family val="1"/>
      <charset val="20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s>
  <cellStyleXfs count="2">
    <xf numFmtId="0" fontId="0" fillId="0" borderId="0"/>
    <xf numFmtId="9" fontId="1" fillId="0" borderId="0" applyFont="0" applyFill="0" applyBorder="0" applyAlignment="0" applyProtection="0"/>
  </cellStyleXfs>
  <cellXfs count="223">
    <xf numFmtId="0" fontId="0" fillId="0" borderId="0" xfId="0"/>
    <xf numFmtId="0" fontId="3" fillId="0" borderId="0" xfId="0" applyFont="1" applyFill="1"/>
    <xf numFmtId="0" fontId="3" fillId="0" borderId="0" xfId="0" applyFont="1" applyFill="1" applyAlignment="1">
      <alignment horizontal="center" wrapText="1"/>
    </xf>
    <xf numFmtId="0" fontId="3" fillId="0" borderId="0" xfId="0" applyFont="1" applyFill="1" applyAlignment="1">
      <alignment wrapText="1"/>
    </xf>
    <xf numFmtId="49" fontId="2" fillId="0" borderId="1" xfId="0" applyNumberFormat="1" applyFont="1" applyFill="1" applyBorder="1" applyAlignment="1">
      <alignment horizontal="center"/>
    </xf>
    <xf numFmtId="164" fontId="4" fillId="0" borderId="1" xfId="0" applyNumberFormat="1" applyFont="1" applyFill="1" applyBorder="1" applyAlignment="1">
      <alignment vertical="top"/>
    </xf>
    <xf numFmtId="164" fontId="5" fillId="0" borderId="1" xfId="0" applyNumberFormat="1" applyFont="1" applyFill="1" applyBorder="1" applyAlignment="1">
      <alignment vertical="top" wrapText="1"/>
    </xf>
    <xf numFmtId="164" fontId="3" fillId="0" borderId="5" xfId="0" applyNumberFormat="1" applyFont="1" applyFill="1" applyBorder="1" applyAlignment="1">
      <alignment vertical="top"/>
    </xf>
    <xf numFmtId="0" fontId="6" fillId="0" borderId="7" xfId="0" applyFont="1" applyFill="1" applyBorder="1" applyAlignment="1">
      <alignment vertical="top" wrapText="1"/>
    </xf>
    <xf numFmtId="164" fontId="3" fillId="0" borderId="1" xfId="0" applyNumberFormat="1" applyFont="1" applyFill="1" applyBorder="1" applyAlignment="1">
      <alignment horizontal="left" vertical="top"/>
    </xf>
    <xf numFmtId="0" fontId="7" fillId="0" borderId="1" xfId="0" applyFont="1" applyFill="1" applyBorder="1" applyAlignment="1">
      <alignment vertical="top" wrapText="1"/>
    </xf>
    <xf numFmtId="165" fontId="2" fillId="0" borderId="1" xfId="0" applyNumberFormat="1" applyFont="1" applyFill="1" applyBorder="1" applyAlignment="1">
      <alignment horizontal="center" vertical="top"/>
    </xf>
    <xf numFmtId="164" fontId="5" fillId="0" borderId="1" xfId="0" applyNumberFormat="1" applyFont="1" applyFill="1" applyBorder="1" applyAlignment="1">
      <alignment horizontal="center" vertical="top"/>
    </xf>
    <xf numFmtId="0" fontId="7" fillId="0" borderId="2" xfId="0" applyFont="1" applyFill="1" applyBorder="1" applyAlignment="1">
      <alignment vertical="top" wrapText="1"/>
    </xf>
    <xf numFmtId="0" fontId="3" fillId="0" borderId="0" xfId="0" applyNumberFormat="1" applyFont="1" applyFill="1" applyAlignment="1">
      <alignment wrapText="1"/>
    </xf>
    <xf numFmtId="164" fontId="3" fillId="0" borderId="1" xfId="0" applyNumberFormat="1" applyFont="1" applyFill="1" applyBorder="1" applyAlignment="1">
      <alignment vertical="top" wrapText="1"/>
    </xf>
    <xf numFmtId="0" fontId="7" fillId="0" borderId="2" xfId="0" applyFont="1" applyFill="1" applyBorder="1" applyAlignment="1">
      <alignment horizontal="left" vertical="top" wrapText="1"/>
    </xf>
    <xf numFmtId="0" fontId="10" fillId="0" borderId="0" xfId="0" applyFont="1" applyFill="1" applyBorder="1" applyAlignment="1">
      <alignment vertical="top" wrapText="1"/>
    </xf>
    <xf numFmtId="49" fontId="3" fillId="0" borderId="1" xfId="0" applyNumberFormat="1" applyFont="1" applyFill="1" applyBorder="1" applyAlignment="1">
      <alignment horizontal="left" vertical="top"/>
    </xf>
    <xf numFmtId="164"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164" fontId="3" fillId="0" borderId="2" xfId="0" applyNumberFormat="1" applyFont="1" applyFill="1" applyBorder="1" applyAlignment="1">
      <alignment vertical="top" wrapText="1"/>
    </xf>
    <xf numFmtId="49" fontId="3" fillId="0" borderId="1" xfId="0" applyNumberFormat="1" applyFont="1" applyFill="1" applyBorder="1" applyAlignment="1">
      <alignment vertical="top"/>
    </xf>
    <xf numFmtId="49" fontId="3" fillId="0" borderId="1" xfId="0" applyNumberFormat="1" applyFont="1" applyFill="1" applyBorder="1" applyAlignment="1">
      <alignment vertical="top" wrapText="1"/>
    </xf>
    <xf numFmtId="164" fontId="3" fillId="0" borderId="5" xfId="0" applyNumberFormat="1" applyFont="1" applyFill="1" applyBorder="1" applyAlignment="1">
      <alignment horizontal="left" vertical="top" wrapText="1"/>
    </xf>
    <xf numFmtId="164" fontId="3" fillId="0" borderId="1" xfId="0" applyNumberFormat="1" applyFont="1" applyFill="1" applyBorder="1" applyAlignment="1">
      <alignment vertical="top"/>
    </xf>
    <xf numFmtId="164" fontId="2" fillId="0" borderId="1" xfId="0" applyNumberFormat="1" applyFont="1" applyFill="1" applyBorder="1" applyAlignment="1">
      <alignment horizontal="left" vertical="center" wrapText="1"/>
    </xf>
    <xf numFmtId="164" fontId="3" fillId="0" borderId="0" xfId="0" applyNumberFormat="1" applyFont="1" applyFill="1" applyBorder="1" applyAlignment="1">
      <alignment vertical="top"/>
    </xf>
    <xf numFmtId="164" fontId="2" fillId="0" borderId="0" xfId="0" applyNumberFormat="1" applyFont="1" applyFill="1" applyBorder="1" applyAlignment="1">
      <alignment horizontal="left" vertical="top" wrapText="1"/>
    </xf>
    <xf numFmtId="164" fontId="2" fillId="0" borderId="0" xfId="0" applyNumberFormat="1" applyFont="1" applyFill="1" applyBorder="1" applyAlignment="1">
      <alignment horizontal="center" vertical="top"/>
    </xf>
    <xf numFmtId="164" fontId="12" fillId="0" borderId="0" xfId="0" applyNumberFormat="1" applyFont="1" applyFill="1" applyBorder="1" applyAlignment="1">
      <alignment vertical="top"/>
    </xf>
    <xf numFmtId="0" fontId="13" fillId="0" borderId="0" xfId="0" applyNumberFormat="1" applyFont="1" applyFill="1" applyBorder="1" applyAlignment="1">
      <alignment horizontal="left" vertical="top" wrapText="1"/>
    </xf>
    <xf numFmtId="0" fontId="12" fillId="0" borderId="0" xfId="0" applyFont="1" applyFill="1"/>
    <xf numFmtId="165" fontId="3" fillId="0" borderId="0" xfId="0" applyNumberFormat="1" applyFont="1" applyFill="1" applyAlignment="1">
      <alignment horizontal="right" vertical="top" wrapText="1"/>
    </xf>
    <xf numFmtId="165" fontId="2" fillId="0" borderId="1" xfId="0" applyNumberFormat="1" applyFont="1" applyFill="1" applyBorder="1" applyAlignment="1">
      <alignment horizontal="right" vertical="top"/>
    </xf>
    <xf numFmtId="165" fontId="5" fillId="0" borderId="1" xfId="0" applyNumberFormat="1" applyFont="1" applyFill="1" applyBorder="1" applyAlignment="1">
      <alignment horizontal="right" vertical="top"/>
    </xf>
    <xf numFmtId="165" fontId="4" fillId="0" borderId="5" xfId="0" applyNumberFormat="1" applyFont="1" applyFill="1" applyBorder="1" applyAlignment="1">
      <alignment horizontal="right" vertical="top"/>
    </xf>
    <xf numFmtId="165" fontId="4" fillId="0" borderId="0" xfId="0" applyNumberFormat="1" applyFont="1" applyFill="1" applyBorder="1" applyAlignment="1">
      <alignment horizontal="right" vertical="top"/>
    </xf>
    <xf numFmtId="165" fontId="2" fillId="0" borderId="0" xfId="0" applyNumberFormat="1" applyFont="1" applyFill="1" applyAlignment="1">
      <alignment horizontal="right" vertical="top"/>
    </xf>
    <xf numFmtId="165" fontId="5" fillId="0" borderId="5" xfId="0" applyNumberFormat="1" applyFont="1" applyFill="1" applyBorder="1" applyAlignment="1">
      <alignment horizontal="right" vertical="top"/>
    </xf>
    <xf numFmtId="165" fontId="2" fillId="0" borderId="0" xfId="0" applyNumberFormat="1" applyFont="1" applyFill="1" applyBorder="1" applyAlignment="1">
      <alignment horizontal="right" vertical="top"/>
    </xf>
    <xf numFmtId="165" fontId="13" fillId="0" borderId="0" xfId="0" applyNumberFormat="1" applyFont="1" applyFill="1" applyBorder="1" applyAlignment="1">
      <alignment horizontal="right" vertical="top"/>
    </xf>
    <xf numFmtId="165" fontId="12" fillId="0" borderId="0" xfId="0" applyNumberFormat="1" applyFont="1" applyFill="1" applyAlignment="1">
      <alignment horizontal="right" vertical="top"/>
    </xf>
    <xf numFmtId="165" fontId="3" fillId="0" borderId="0" xfId="0" applyNumberFormat="1" applyFont="1" applyFill="1" applyAlignment="1">
      <alignment horizontal="right" vertical="top"/>
    </xf>
    <xf numFmtId="164" fontId="3" fillId="0" borderId="0" xfId="0" applyNumberFormat="1" applyFont="1" applyFill="1" applyAlignment="1">
      <alignment horizontal="right" vertical="top" wrapText="1"/>
    </xf>
    <xf numFmtId="164" fontId="5" fillId="0" borderId="1" xfId="0" applyNumberFormat="1" applyFont="1" applyFill="1" applyBorder="1" applyAlignment="1">
      <alignment horizontal="right" vertical="top"/>
    </xf>
    <xf numFmtId="164" fontId="4" fillId="0" borderId="5" xfId="0" applyNumberFormat="1" applyFont="1" applyFill="1" applyBorder="1" applyAlignment="1">
      <alignment horizontal="right" vertical="top"/>
    </xf>
    <xf numFmtId="0" fontId="0" fillId="0" borderId="8" xfId="0" applyFill="1" applyBorder="1" applyAlignment="1">
      <alignment horizontal="right" vertical="top"/>
    </xf>
    <xf numFmtId="164" fontId="2" fillId="0" borderId="1" xfId="0" applyNumberFormat="1" applyFont="1" applyFill="1" applyBorder="1" applyAlignment="1">
      <alignment horizontal="right" vertical="top"/>
    </xf>
    <xf numFmtId="164"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164" fontId="13" fillId="0" borderId="0" xfId="0" applyNumberFormat="1" applyFont="1" applyFill="1" applyBorder="1" applyAlignment="1">
      <alignment horizontal="right" vertical="top"/>
    </xf>
    <xf numFmtId="1" fontId="13" fillId="0" borderId="0" xfId="0" applyNumberFormat="1" applyFont="1" applyFill="1" applyBorder="1" applyAlignment="1">
      <alignment horizontal="right" vertical="top"/>
    </xf>
    <xf numFmtId="164" fontId="12" fillId="0" borderId="0" xfId="0" applyNumberFormat="1" applyFont="1" applyFill="1" applyAlignment="1">
      <alignment horizontal="right" vertical="top"/>
    </xf>
    <xf numFmtId="164" fontId="3" fillId="0" borderId="0" xfId="0" applyNumberFormat="1" applyFont="1" applyFill="1" applyAlignment="1">
      <alignment horizontal="right" vertical="top"/>
    </xf>
    <xf numFmtId="1" fontId="2" fillId="0" borderId="1" xfId="0" applyNumberFormat="1" applyFont="1" applyFill="1" applyBorder="1" applyAlignment="1">
      <alignment horizontal="center" vertical="top"/>
    </xf>
    <xf numFmtId="166" fontId="2" fillId="0" borderId="1" xfId="0" applyNumberFormat="1" applyFont="1" applyFill="1" applyBorder="1" applyAlignment="1">
      <alignment horizontal="center" vertical="top"/>
    </xf>
    <xf numFmtId="0" fontId="0" fillId="0" borderId="8" xfId="0" applyFill="1" applyBorder="1" applyAlignment="1">
      <alignment vertical="top" wrapText="1"/>
    </xf>
    <xf numFmtId="165" fontId="0" fillId="0" borderId="8" xfId="0" applyNumberFormat="1" applyFill="1" applyBorder="1" applyAlignment="1">
      <alignment horizontal="right" vertical="top"/>
    </xf>
    <xf numFmtId="164" fontId="2" fillId="0" borderId="0" xfId="0" applyNumberFormat="1" applyFont="1" applyFill="1" applyAlignment="1">
      <alignment horizontal="right" vertical="top" wrapText="1"/>
    </xf>
    <xf numFmtId="164" fontId="2" fillId="0" borderId="0" xfId="0" applyNumberFormat="1" applyFont="1" applyFill="1" applyAlignment="1">
      <alignment horizontal="center" vertical="top" wrapText="1"/>
    </xf>
    <xf numFmtId="0" fontId="15" fillId="0" borderId="8" xfId="0" applyFont="1" applyFill="1" applyBorder="1" applyAlignment="1">
      <alignment horizontal="right" vertical="top"/>
    </xf>
    <xf numFmtId="0" fontId="15" fillId="0" borderId="8" xfId="0" applyFont="1" applyFill="1" applyBorder="1" applyAlignment="1">
      <alignment horizontal="center" vertical="top"/>
    </xf>
    <xf numFmtId="164" fontId="13" fillId="0" borderId="0" xfId="0" applyNumberFormat="1" applyFont="1" applyFill="1" applyAlignment="1">
      <alignment horizontal="right" vertical="top"/>
    </xf>
    <xf numFmtId="164" fontId="2" fillId="0" borderId="0" xfId="0" applyNumberFormat="1" applyFont="1" applyFill="1" applyAlignment="1">
      <alignment horizontal="center" vertical="top"/>
    </xf>
    <xf numFmtId="164" fontId="2" fillId="0" borderId="0" xfId="0" applyNumberFormat="1" applyFont="1" applyFill="1" applyAlignment="1">
      <alignment horizontal="right" vertical="top"/>
    </xf>
    <xf numFmtId="165" fontId="2" fillId="0" borderId="0" xfId="0" applyNumberFormat="1" applyFont="1" applyFill="1" applyAlignment="1">
      <alignment horizontal="right" vertical="top" wrapText="1"/>
    </xf>
    <xf numFmtId="165" fontId="15" fillId="0" borderId="8" xfId="0" applyNumberFormat="1" applyFont="1" applyFill="1" applyBorder="1" applyAlignment="1">
      <alignment horizontal="right" vertical="top"/>
    </xf>
    <xf numFmtId="165" fontId="13" fillId="0" borderId="0" xfId="0" applyNumberFormat="1" applyFont="1" applyFill="1" applyAlignment="1">
      <alignment horizontal="right" vertical="top"/>
    </xf>
    <xf numFmtId="0" fontId="3" fillId="0" borderId="0" xfId="0" applyNumberFormat="1" applyFont="1" applyFill="1" applyAlignment="1">
      <alignment vertical="top" shrinkToFit="1"/>
    </xf>
    <xf numFmtId="164" fontId="2" fillId="0" borderId="1" xfId="0" applyNumberFormat="1" applyFont="1" applyFill="1" applyBorder="1" applyAlignment="1">
      <alignment horizontal="center" vertical="top"/>
    </xf>
    <xf numFmtId="164" fontId="3" fillId="0" borderId="5" xfId="0" applyNumberFormat="1" applyFont="1" applyFill="1" applyBorder="1" applyAlignment="1">
      <alignment vertical="top" wrapText="1"/>
    </xf>
    <xf numFmtId="164" fontId="3" fillId="0" borderId="5" xfId="0" applyNumberFormat="1" applyFont="1" applyFill="1" applyBorder="1" applyAlignment="1">
      <alignment horizontal="left" vertical="top"/>
    </xf>
    <xf numFmtId="0" fontId="0" fillId="0" borderId="8" xfId="0" applyFill="1" applyBorder="1" applyAlignment="1">
      <alignment horizontal="left" vertical="top"/>
    </xf>
    <xf numFmtId="0" fontId="6" fillId="0" borderId="2" xfId="0" applyFont="1" applyFill="1" applyBorder="1" applyAlignment="1">
      <alignment vertical="top" wrapText="1"/>
    </xf>
    <xf numFmtId="165" fontId="4" fillId="0" borderId="1" xfId="0" applyNumberFormat="1" applyFont="1" applyFill="1" applyBorder="1" applyAlignment="1">
      <alignment horizontal="right" vertical="top"/>
    </xf>
    <xf numFmtId="164" fontId="11" fillId="0" borderId="1" xfId="0" applyNumberFormat="1" applyFont="1" applyFill="1" applyBorder="1" applyAlignment="1">
      <alignment vertical="top" wrapText="1"/>
    </xf>
    <xf numFmtId="164" fontId="10" fillId="0" borderId="1" xfId="0" applyNumberFormat="1" applyFont="1" applyFill="1" applyBorder="1" applyAlignment="1">
      <alignment vertical="top" wrapText="1"/>
    </xf>
    <xf numFmtId="164" fontId="7" fillId="0" borderId="2" xfId="0" applyNumberFormat="1" applyFont="1" applyFill="1" applyBorder="1" applyAlignment="1">
      <alignment vertical="top" wrapText="1"/>
    </xf>
    <xf numFmtId="165" fontId="2" fillId="0" borderId="5" xfId="0" applyNumberFormat="1" applyFont="1" applyFill="1" applyBorder="1" applyAlignment="1">
      <alignment horizontal="right" vertical="top"/>
    </xf>
    <xf numFmtId="165" fontId="2" fillId="0" borderId="0" xfId="0" applyNumberFormat="1" applyFont="1" applyFill="1" applyAlignment="1">
      <alignment horizontal="center" vertical="top"/>
    </xf>
    <xf numFmtId="164" fontId="14" fillId="0" borderId="1" xfId="0" applyNumberFormat="1" applyFont="1" applyFill="1" applyBorder="1" applyAlignment="1">
      <alignment vertical="top" wrapText="1"/>
    </xf>
    <xf numFmtId="165" fontId="3" fillId="0" borderId="1" xfId="0" applyNumberFormat="1" applyFont="1" applyFill="1" applyBorder="1" applyAlignment="1">
      <alignment horizontal="right" vertical="top"/>
    </xf>
    <xf numFmtId="165" fontId="3" fillId="0" borderId="4" xfId="0" applyNumberFormat="1" applyFont="1" applyFill="1" applyBorder="1" applyAlignment="1">
      <alignment horizontal="right" vertical="top"/>
    </xf>
    <xf numFmtId="165" fontId="5" fillId="0" borderId="1" xfId="0" applyNumberFormat="1" applyFont="1" applyFill="1" applyBorder="1" applyAlignment="1">
      <alignment horizontal="center" vertical="top"/>
    </xf>
    <xf numFmtId="0" fontId="4" fillId="0" borderId="5" xfId="0" applyFont="1" applyFill="1" applyBorder="1" applyAlignment="1">
      <alignment vertical="top" wrapText="1"/>
    </xf>
    <xf numFmtId="165" fontId="4" fillId="0" borderId="0" xfId="0" applyNumberFormat="1" applyFont="1" applyFill="1" applyAlignment="1">
      <alignment horizontal="right" vertical="top"/>
    </xf>
    <xf numFmtId="165" fontId="5" fillId="0" borderId="0" xfId="0" applyNumberFormat="1" applyFont="1" applyFill="1" applyAlignment="1">
      <alignment horizontal="right" vertical="top"/>
    </xf>
    <xf numFmtId="165" fontId="5" fillId="0" borderId="5" xfId="0" applyNumberFormat="1" applyFont="1" applyFill="1" applyBorder="1" applyAlignment="1">
      <alignment horizontal="center" vertical="top"/>
    </xf>
    <xf numFmtId="0" fontId="3" fillId="0" borderId="1" xfId="0" applyFont="1" applyFill="1" applyBorder="1" applyAlignment="1">
      <alignment vertical="top" wrapText="1"/>
    </xf>
    <xf numFmtId="0" fontId="9" fillId="0" borderId="2" xfId="0" applyFont="1" applyFill="1" applyBorder="1" applyAlignment="1">
      <alignment vertical="top" wrapText="1"/>
    </xf>
    <xf numFmtId="0" fontId="6" fillId="0" borderId="1" xfId="0" applyFont="1" applyFill="1" applyBorder="1" applyAlignment="1">
      <alignment vertical="top" wrapText="1"/>
    </xf>
    <xf numFmtId="164" fontId="3" fillId="0" borderId="1" xfId="0" applyNumberFormat="1" applyFont="1" applyFill="1" applyBorder="1" applyAlignment="1">
      <alignment horizontal="right" vertical="top"/>
    </xf>
    <xf numFmtId="164" fontId="11" fillId="0" borderId="1" xfId="0" applyNumberFormat="1" applyFont="1" applyFill="1" applyBorder="1" applyAlignment="1">
      <alignment horizontal="left" vertical="top" wrapText="1"/>
    </xf>
    <xf numFmtId="0" fontId="6" fillId="0" borderId="3" xfId="0" applyFont="1" applyFill="1" applyBorder="1" applyAlignment="1">
      <alignment vertical="top" wrapText="1"/>
    </xf>
    <xf numFmtId="164" fontId="16" fillId="0" borderId="1" xfId="0" applyNumberFormat="1" applyFont="1" applyFill="1" applyBorder="1" applyAlignment="1">
      <alignment horizontal="right" vertical="top"/>
    </xf>
    <xf numFmtId="0" fontId="2"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7" fillId="0" borderId="5" xfId="0" applyFont="1" applyFill="1" applyBorder="1" applyAlignment="1">
      <alignment vertical="top" wrapText="1"/>
    </xf>
    <xf numFmtId="164" fontId="2" fillId="0" borderId="5" xfId="0" applyNumberFormat="1" applyFont="1" applyFill="1" applyBorder="1" applyAlignment="1">
      <alignment horizontal="right" vertical="top"/>
    </xf>
    <xf numFmtId="164" fontId="2" fillId="0" borderId="5" xfId="0" applyNumberFormat="1" applyFont="1" applyFill="1" applyBorder="1" applyAlignment="1">
      <alignment horizontal="center" vertical="top"/>
    </xf>
    <xf numFmtId="164" fontId="4" fillId="0" borderId="1" xfId="0" applyNumberFormat="1" applyFont="1" applyFill="1" applyBorder="1" applyAlignment="1">
      <alignment horizontal="right" vertical="top"/>
    </xf>
    <xf numFmtId="166" fontId="5" fillId="0" borderId="1" xfId="0" applyNumberFormat="1" applyFont="1" applyFill="1" applyBorder="1" applyAlignment="1">
      <alignment horizontal="center" vertical="top"/>
    </xf>
    <xf numFmtId="0" fontId="5" fillId="0" borderId="2" xfId="0" applyFont="1" applyFill="1" applyBorder="1" applyAlignment="1">
      <alignment vertical="top" wrapText="1"/>
    </xf>
    <xf numFmtId="0" fontId="6" fillId="0" borderId="5" xfId="0" applyFont="1" applyFill="1" applyBorder="1" applyAlignment="1">
      <alignment vertical="top" wrapText="1"/>
    </xf>
    <xf numFmtId="165" fontId="3" fillId="0" borderId="5" xfId="0" applyNumberFormat="1" applyFont="1" applyFill="1" applyBorder="1" applyAlignment="1">
      <alignment horizontal="right" vertical="top"/>
    </xf>
    <xf numFmtId="4" fontId="2" fillId="0" borderId="1" xfId="0" applyNumberFormat="1" applyFont="1" applyFill="1" applyBorder="1" applyAlignment="1">
      <alignment horizontal="right" vertical="top"/>
    </xf>
    <xf numFmtId="0" fontId="15" fillId="0" borderId="9" xfId="0" applyFont="1" applyFill="1" applyBorder="1" applyAlignment="1">
      <alignment horizontal="center" vertical="top"/>
    </xf>
    <xf numFmtId="164" fontId="14" fillId="0" borderId="6" xfId="0" applyNumberFormat="1" applyFont="1" applyFill="1" applyBorder="1" applyAlignment="1">
      <alignment vertical="top" wrapText="1"/>
    </xf>
    <xf numFmtId="164" fontId="11" fillId="0" borderId="8" xfId="0" applyNumberFormat="1" applyFont="1" applyFill="1" applyBorder="1" applyAlignment="1">
      <alignment vertical="top" wrapText="1"/>
    </xf>
    <xf numFmtId="165" fontId="5" fillId="0" borderId="5" xfId="0" applyNumberFormat="1" applyFont="1" applyFill="1" applyBorder="1" applyAlignment="1">
      <alignment horizontal="right" vertical="top"/>
    </xf>
    <xf numFmtId="164" fontId="3" fillId="0" borderId="5" xfId="0" applyNumberFormat="1" applyFont="1" applyFill="1" applyBorder="1" applyAlignment="1">
      <alignment vertical="top" wrapText="1"/>
    </xf>
    <xf numFmtId="164" fontId="11" fillId="0" borderId="5" xfId="0" applyNumberFormat="1" applyFont="1" applyFill="1" applyBorder="1" applyAlignment="1">
      <alignment vertical="top" wrapText="1"/>
    </xf>
    <xf numFmtId="164" fontId="11" fillId="0" borderId="6" xfId="0" applyNumberFormat="1" applyFont="1" applyFill="1" applyBorder="1" applyAlignment="1">
      <alignment vertical="top" wrapText="1"/>
    </xf>
    <xf numFmtId="165" fontId="5" fillId="0" borderId="5" xfId="0" applyNumberFormat="1" applyFont="1" applyFill="1" applyBorder="1" applyAlignment="1">
      <alignment horizontal="center" vertical="top"/>
    </xf>
    <xf numFmtId="164" fontId="3" fillId="0" borderId="5" xfId="0" applyNumberFormat="1" applyFont="1" applyFill="1" applyBorder="1" applyAlignment="1">
      <alignment horizontal="left" vertical="top"/>
    </xf>
    <xf numFmtId="165" fontId="3" fillId="0" borderId="5" xfId="0" applyNumberFormat="1" applyFont="1" applyFill="1" applyBorder="1" applyAlignment="1">
      <alignment horizontal="right" vertical="top"/>
    </xf>
    <xf numFmtId="165" fontId="2" fillId="0" borderId="5" xfId="0" applyNumberFormat="1" applyFont="1" applyFill="1" applyBorder="1" applyAlignment="1">
      <alignment horizontal="right" vertical="top"/>
    </xf>
    <xf numFmtId="165" fontId="2" fillId="0" borderId="1" xfId="0" applyNumberFormat="1" applyFont="1" applyFill="1" applyBorder="1" applyAlignment="1">
      <alignment horizontal="right" vertical="top"/>
    </xf>
    <xf numFmtId="164" fontId="2" fillId="0" borderId="1" xfId="0" applyNumberFormat="1" applyFont="1" applyFill="1" applyBorder="1" applyAlignment="1">
      <alignment horizontal="right" vertical="top"/>
    </xf>
    <xf numFmtId="164" fontId="2" fillId="0" borderId="1" xfId="0" applyNumberFormat="1" applyFont="1" applyFill="1" applyBorder="1" applyAlignment="1">
      <alignment horizontal="center" vertical="top"/>
    </xf>
    <xf numFmtId="164" fontId="10" fillId="0" borderId="1" xfId="0" applyNumberFormat="1" applyFont="1" applyFill="1" applyBorder="1" applyAlignment="1">
      <alignment horizontal="left" vertical="top" wrapText="1"/>
    </xf>
    <xf numFmtId="0" fontId="10" fillId="0" borderId="0" xfId="0" applyFont="1" applyFill="1" applyAlignment="1">
      <alignment horizontal="right" wrapText="1"/>
    </xf>
    <xf numFmtId="49" fontId="19" fillId="0" borderId="1" xfId="0" applyNumberFormat="1" applyFont="1" applyFill="1" applyBorder="1" applyAlignment="1">
      <alignment horizontal="center"/>
    </xf>
    <xf numFmtId="0" fontId="10" fillId="0" borderId="0" xfId="0" applyFont="1" applyFill="1" applyAlignment="1">
      <alignment vertical="top" wrapTex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vertical="top"/>
    </xf>
    <xf numFmtId="164" fontId="10" fillId="0" borderId="0" xfId="0" applyNumberFormat="1" applyFont="1" applyFill="1" applyBorder="1" applyAlignment="1">
      <alignment vertical="top"/>
    </xf>
    <xf numFmtId="0" fontId="10" fillId="0" borderId="0" xfId="0" applyFont="1" applyFill="1"/>
    <xf numFmtId="0" fontId="10" fillId="0" borderId="0" xfId="0" applyFont="1" applyFill="1" applyAlignment="1">
      <alignment wrapText="1"/>
    </xf>
    <xf numFmtId="0" fontId="10" fillId="0" borderId="0" xfId="0" applyNumberFormat="1" applyFont="1" applyFill="1" applyAlignment="1">
      <alignment wrapText="1"/>
    </xf>
    <xf numFmtId="0" fontId="10" fillId="0" borderId="0" xfId="0" applyNumberFormat="1" applyFont="1" applyFill="1"/>
    <xf numFmtId="49" fontId="2" fillId="0" borderId="1" xfId="0" applyNumberFormat="1" applyFont="1" applyFill="1" applyBorder="1" applyAlignment="1">
      <alignment horizontal="center" vertical="top" wrapText="1"/>
    </xf>
    <xf numFmtId="0" fontId="2" fillId="0" borderId="1" xfId="0" applyNumberFormat="1" applyFont="1" applyFill="1" applyBorder="1" applyAlignment="1">
      <alignment horizontal="center" vertical="top"/>
    </xf>
    <xf numFmtId="3" fontId="2" fillId="0" borderId="1" xfId="0" applyNumberFormat="1" applyFont="1" applyFill="1" applyBorder="1" applyAlignment="1">
      <alignment horizontal="center" vertical="top"/>
    </xf>
    <xf numFmtId="165" fontId="2" fillId="0" borderId="6" xfId="0" applyNumberFormat="1"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164" fontId="3" fillId="0" borderId="0" xfId="0" applyNumberFormat="1" applyFont="1" applyFill="1" applyBorder="1" applyAlignment="1">
      <alignment horizontal="left" vertical="top"/>
    </xf>
    <xf numFmtId="0" fontId="6" fillId="0" borderId="0" xfId="0" applyFont="1" applyFill="1" applyBorder="1" applyAlignment="1">
      <alignment vertical="top" wrapText="1"/>
    </xf>
    <xf numFmtId="165" fontId="3" fillId="0" borderId="0" xfId="0" applyNumberFormat="1" applyFont="1" applyFill="1" applyBorder="1" applyAlignment="1">
      <alignment horizontal="right" vertical="top"/>
    </xf>
    <xf numFmtId="164" fontId="3" fillId="0" borderId="0" xfId="0" applyNumberFormat="1" applyFont="1" applyFill="1" applyBorder="1" applyAlignment="1">
      <alignment horizontal="right" vertical="top"/>
    </xf>
    <xf numFmtId="164" fontId="11" fillId="0" borderId="0" xfId="0" applyNumberFormat="1" applyFont="1" applyFill="1" applyBorder="1" applyAlignment="1">
      <alignment vertical="top" wrapText="1"/>
    </xf>
    <xf numFmtId="165" fontId="5" fillId="0" borderId="5" xfId="0" applyNumberFormat="1" applyFont="1" applyFill="1" applyBorder="1" applyAlignment="1">
      <alignment horizontal="center" vertical="top"/>
    </xf>
    <xf numFmtId="165" fontId="5" fillId="0" borderId="9" xfId="0" applyNumberFormat="1" applyFont="1" applyFill="1" applyBorder="1" applyAlignment="1">
      <alignment horizontal="center" vertical="top"/>
    </xf>
    <xf numFmtId="164" fontId="2" fillId="0" borderId="2"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164" fontId="11" fillId="0" borderId="5" xfId="0" applyNumberFormat="1" applyFont="1" applyFill="1" applyBorder="1" applyAlignment="1">
      <alignment vertical="top" wrapText="1"/>
    </xf>
    <xf numFmtId="0" fontId="11" fillId="0" borderId="6" xfId="0" applyFont="1" applyFill="1" applyBorder="1" applyAlignment="1">
      <alignment vertical="top" wrapText="1"/>
    </xf>
    <xf numFmtId="164" fontId="3"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5" fontId="2" fillId="0" borderId="1" xfId="0" applyNumberFormat="1" applyFont="1" applyFill="1" applyBorder="1" applyAlignment="1">
      <alignment horizontal="right" vertical="top"/>
    </xf>
    <xf numFmtId="164" fontId="2" fillId="0" borderId="1" xfId="0" applyNumberFormat="1" applyFont="1" applyFill="1" applyBorder="1" applyAlignment="1">
      <alignment horizontal="right" vertical="top"/>
    </xf>
    <xf numFmtId="164" fontId="2" fillId="0" borderId="1" xfId="0" applyNumberFormat="1" applyFont="1" applyFill="1" applyBorder="1" applyAlignment="1">
      <alignment horizontal="center" vertical="top"/>
    </xf>
    <xf numFmtId="164" fontId="10" fillId="0" borderId="1" xfId="0" applyNumberFormat="1" applyFont="1" applyFill="1" applyBorder="1" applyAlignment="1">
      <alignment horizontal="left" vertical="top" wrapText="1"/>
    </xf>
    <xf numFmtId="165" fontId="4" fillId="0" borderId="5" xfId="0" applyNumberFormat="1" applyFont="1" applyFill="1" applyBorder="1" applyAlignment="1">
      <alignment horizontal="right" vertical="top"/>
    </xf>
    <xf numFmtId="0" fontId="0" fillId="0" borderId="6" xfId="0" applyFill="1" applyBorder="1" applyAlignment="1">
      <alignment horizontal="right" vertical="top"/>
    </xf>
    <xf numFmtId="165" fontId="2" fillId="0" borderId="2"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5" fontId="5" fillId="0" borderId="5" xfId="1" applyNumberFormat="1" applyFont="1" applyFill="1" applyBorder="1" applyAlignment="1">
      <alignment horizontal="right" vertical="top"/>
    </xf>
    <xf numFmtId="165" fontId="5" fillId="0" borderId="8" xfId="1" applyNumberFormat="1" applyFont="1" applyFill="1" applyBorder="1" applyAlignment="1">
      <alignment horizontal="right" vertical="top"/>
    </xf>
    <xf numFmtId="165" fontId="2" fillId="0" borderId="5" xfId="0" applyNumberFormat="1" applyFont="1" applyFill="1" applyBorder="1" applyAlignment="1">
      <alignment horizontal="right" vertical="top"/>
    </xf>
    <xf numFmtId="165" fontId="2" fillId="0" borderId="8" xfId="0" applyNumberFormat="1" applyFont="1" applyFill="1" applyBorder="1" applyAlignment="1">
      <alignment horizontal="right" vertical="top"/>
    </xf>
    <xf numFmtId="165" fontId="8" fillId="0" borderId="5" xfId="0" applyNumberFormat="1" applyFont="1" applyFill="1" applyBorder="1" applyAlignment="1">
      <alignment horizontal="right" vertical="top"/>
    </xf>
    <xf numFmtId="165" fontId="8" fillId="0" borderId="8" xfId="0" applyNumberFormat="1" applyFont="1" applyFill="1" applyBorder="1" applyAlignment="1">
      <alignment horizontal="right" vertical="top"/>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9" fontId="11" fillId="0" borderId="5" xfId="1" applyFont="1" applyFill="1" applyBorder="1" applyAlignment="1">
      <alignment horizontal="left" vertical="top" wrapText="1"/>
    </xf>
    <xf numFmtId="9" fontId="11" fillId="0" borderId="6" xfId="1" applyFont="1" applyFill="1" applyBorder="1" applyAlignment="1">
      <alignment horizontal="left" vertical="top" wrapText="1"/>
    </xf>
    <xf numFmtId="9" fontId="7" fillId="0" borderId="5" xfId="1" applyFont="1" applyFill="1" applyBorder="1" applyAlignment="1">
      <alignment horizontal="left" vertical="top" wrapText="1"/>
    </xf>
    <xf numFmtId="9" fontId="7" fillId="0" borderId="8" xfId="1" applyFont="1" applyFill="1" applyBorder="1" applyAlignment="1">
      <alignment horizontal="left" vertical="top" wrapText="1"/>
    </xf>
    <xf numFmtId="165" fontId="2" fillId="0" borderId="5" xfId="1" applyNumberFormat="1" applyFont="1" applyFill="1" applyBorder="1" applyAlignment="1">
      <alignment horizontal="right" vertical="top"/>
    </xf>
    <xf numFmtId="165" fontId="2" fillId="0" borderId="8" xfId="1" applyNumberFormat="1" applyFont="1" applyFill="1" applyBorder="1" applyAlignment="1">
      <alignment horizontal="right" vertical="top"/>
    </xf>
    <xf numFmtId="164" fontId="5" fillId="0" borderId="5" xfId="0" applyNumberFormat="1" applyFont="1" applyFill="1" applyBorder="1" applyAlignment="1">
      <alignment horizontal="center" vertical="top"/>
    </xf>
    <xf numFmtId="164" fontId="5" fillId="0" borderId="6" xfId="0" applyNumberFormat="1" applyFont="1" applyFill="1" applyBorder="1" applyAlignment="1">
      <alignment horizontal="center" vertical="top"/>
    </xf>
    <xf numFmtId="0" fontId="20" fillId="0" borderId="0" xfId="0" applyFont="1" applyFill="1" applyAlignment="1">
      <alignment horizontal="center" vertical="center" wrapText="1"/>
    </xf>
    <xf numFmtId="164" fontId="5" fillId="0" borderId="5" xfId="0" applyNumberFormat="1" applyFont="1" applyFill="1" applyBorder="1" applyAlignment="1">
      <alignment vertical="top" wrapText="1"/>
    </xf>
    <xf numFmtId="164" fontId="5" fillId="0" borderId="8" xfId="0" applyNumberFormat="1" applyFont="1" applyFill="1" applyBorder="1" applyAlignment="1">
      <alignment vertical="top" wrapText="1"/>
    </xf>
    <xf numFmtId="164" fontId="3" fillId="0" borderId="5" xfId="0" applyNumberFormat="1" applyFont="1" applyFill="1" applyBorder="1" applyAlignment="1">
      <alignment horizontal="left" vertical="top"/>
    </xf>
    <xf numFmtId="164" fontId="3" fillId="0" borderId="6" xfId="0" applyNumberFormat="1" applyFont="1" applyFill="1" applyBorder="1" applyAlignment="1">
      <alignment horizontal="left" vertical="top"/>
    </xf>
    <xf numFmtId="165" fontId="2" fillId="0" borderId="5" xfId="0" applyNumberFormat="1" applyFont="1" applyFill="1" applyBorder="1" applyAlignment="1">
      <alignment horizontal="center" vertical="top"/>
    </xf>
    <xf numFmtId="165" fontId="2" fillId="0" borderId="6" xfId="0" applyNumberFormat="1" applyFont="1" applyFill="1" applyBorder="1" applyAlignment="1">
      <alignment horizontal="center" vertical="top"/>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4" fontId="2" fillId="0" borderId="5" xfId="0" applyNumberFormat="1" applyFont="1" applyFill="1" applyBorder="1" applyAlignment="1">
      <alignment horizontal="center" vertical="top" wrapText="1"/>
    </xf>
    <xf numFmtId="164" fontId="2" fillId="0" borderId="6" xfId="0" applyNumberFormat="1" applyFont="1" applyFill="1" applyBorder="1" applyAlignment="1">
      <alignment horizontal="center" vertical="top"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164" fontId="4" fillId="0" borderId="5" xfId="0" applyNumberFormat="1" applyFont="1" applyFill="1" applyBorder="1" applyAlignment="1">
      <alignment horizontal="right" vertical="top"/>
    </xf>
    <xf numFmtId="164" fontId="4" fillId="0" borderId="8" xfId="0" applyNumberFormat="1" applyFont="1" applyFill="1" applyBorder="1" applyAlignment="1">
      <alignment horizontal="right" vertical="top"/>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165" fontId="3" fillId="0" borderId="5" xfId="0" applyNumberFormat="1" applyFont="1" applyFill="1" applyBorder="1" applyAlignment="1">
      <alignment horizontal="right" vertical="top"/>
    </xf>
    <xf numFmtId="165" fontId="3" fillId="0" borderId="6" xfId="0" applyNumberFormat="1" applyFont="1" applyFill="1" applyBorder="1" applyAlignment="1">
      <alignment horizontal="right" vertical="top"/>
    </xf>
    <xf numFmtId="165" fontId="2" fillId="0" borderId="6" xfId="0" applyNumberFormat="1" applyFont="1" applyFill="1" applyBorder="1" applyAlignment="1">
      <alignment horizontal="right" vertical="top"/>
    </xf>
    <xf numFmtId="0" fontId="6" fillId="0" borderId="8" xfId="0" applyFont="1" applyFill="1" applyBorder="1" applyAlignment="1">
      <alignment horizontal="left" vertical="top" wrapText="1"/>
    </xf>
    <xf numFmtId="9" fontId="3" fillId="0" borderId="5" xfId="1" applyFont="1" applyFill="1" applyBorder="1" applyAlignment="1">
      <alignment vertical="top"/>
    </xf>
    <xf numFmtId="9" fontId="3" fillId="0" borderId="8" xfId="1" applyFont="1" applyFill="1" applyBorder="1" applyAlignment="1">
      <alignment vertical="top"/>
    </xf>
    <xf numFmtId="165" fontId="4" fillId="0" borderId="8" xfId="0" applyNumberFormat="1" applyFont="1" applyFill="1" applyBorder="1" applyAlignment="1">
      <alignment horizontal="right" vertical="top"/>
    </xf>
    <xf numFmtId="165" fontId="5" fillId="0" borderId="5" xfId="0" applyNumberFormat="1" applyFont="1" applyFill="1" applyBorder="1" applyAlignment="1">
      <alignment horizontal="right" vertical="top"/>
    </xf>
    <xf numFmtId="165" fontId="5" fillId="0" borderId="8" xfId="0" applyNumberFormat="1" applyFont="1" applyFill="1" applyBorder="1" applyAlignment="1">
      <alignment horizontal="right" vertical="top"/>
    </xf>
    <xf numFmtId="164" fontId="4" fillId="0" borderId="5" xfId="0" applyNumberFormat="1" applyFont="1" applyFill="1" applyBorder="1" applyAlignment="1">
      <alignment horizontal="left" vertical="top" wrapText="1"/>
    </xf>
    <xf numFmtId="164" fontId="4" fillId="0" borderId="8" xfId="0" applyNumberFormat="1" applyFont="1" applyFill="1" applyBorder="1" applyAlignment="1">
      <alignment horizontal="left" vertical="top" wrapText="1"/>
    </xf>
    <xf numFmtId="164" fontId="3" fillId="0" borderId="5" xfId="0" applyNumberFormat="1" applyFont="1" applyFill="1" applyBorder="1" applyAlignment="1">
      <alignment horizontal="center" vertical="top"/>
    </xf>
    <xf numFmtId="164" fontId="3" fillId="0" borderId="8" xfId="0" applyNumberFormat="1" applyFont="1" applyFill="1" applyBorder="1" applyAlignment="1">
      <alignment horizontal="center" vertical="top"/>
    </xf>
    <xf numFmtId="165" fontId="0" fillId="0" borderId="6" xfId="0" applyNumberFormat="1" applyFill="1" applyBorder="1" applyAlignment="1">
      <alignment horizontal="right" vertical="top"/>
    </xf>
    <xf numFmtId="0" fontId="3" fillId="0" borderId="0" xfId="0" applyFont="1" applyFill="1" applyAlignment="1"/>
    <xf numFmtId="164" fontId="3" fillId="0" borderId="5" xfId="0" applyNumberFormat="1" applyFont="1" applyFill="1" applyBorder="1" applyAlignment="1">
      <alignment vertical="top" wrapText="1"/>
    </xf>
    <xf numFmtId="164" fontId="3" fillId="0" borderId="8" xfId="0" applyNumberFormat="1" applyFont="1" applyFill="1" applyBorder="1" applyAlignment="1">
      <alignment vertical="top" wrapText="1"/>
    </xf>
    <xf numFmtId="165" fontId="9" fillId="0" borderId="5" xfId="0" applyNumberFormat="1" applyFont="1" applyFill="1" applyBorder="1" applyAlignment="1">
      <alignment horizontal="right" vertical="top"/>
    </xf>
    <xf numFmtId="165" fontId="9" fillId="0" borderId="8" xfId="0" applyNumberFormat="1" applyFont="1" applyFill="1" applyBorder="1" applyAlignment="1">
      <alignment horizontal="right" vertical="top"/>
    </xf>
    <xf numFmtId="164" fontId="11" fillId="0" borderId="6" xfId="0" applyNumberFormat="1" applyFont="1" applyFill="1" applyBorder="1" applyAlignment="1">
      <alignment vertical="top" wrapText="1"/>
    </xf>
    <xf numFmtId="166" fontId="5" fillId="0" borderId="5" xfId="0" applyNumberFormat="1" applyFont="1" applyFill="1" applyBorder="1" applyAlignment="1">
      <alignment horizontal="center" vertical="top"/>
    </xf>
    <xf numFmtId="166" fontId="5" fillId="0" borderId="8" xfId="0" applyNumberFormat="1" applyFont="1" applyFill="1" applyBorder="1" applyAlignment="1">
      <alignment horizontal="center" vertical="top"/>
    </xf>
    <xf numFmtId="164" fontId="5" fillId="0" borderId="5" xfId="0" applyNumberFormat="1" applyFont="1" applyFill="1" applyBorder="1" applyAlignment="1">
      <alignment horizontal="right" vertical="top"/>
    </xf>
    <xf numFmtId="164" fontId="5" fillId="0" borderId="8" xfId="0" applyNumberFormat="1" applyFont="1" applyFill="1" applyBorder="1" applyAlignment="1">
      <alignment horizontal="right" vertical="top"/>
    </xf>
    <xf numFmtId="164" fontId="2" fillId="0" borderId="2" xfId="0" applyNumberFormat="1" applyFont="1" applyFill="1" applyBorder="1" applyAlignment="1">
      <alignment horizontal="center" vertical="center"/>
    </xf>
  </cellXfs>
  <cellStyles count="2">
    <cellStyle name="Обычный" xfId="0" builtinId="0"/>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94"/>
  <sheetViews>
    <sheetView tabSelected="1" zoomScale="70" zoomScaleNormal="70" zoomScaleSheetLayoutView="40" zoomScalePageLayoutView="40" workbookViewId="0">
      <selection activeCell="G7" sqref="G7"/>
    </sheetView>
  </sheetViews>
  <sheetFormatPr defaultColWidth="9.140625" defaultRowHeight="16.5"/>
  <cols>
    <col min="1" max="1" width="6.28515625" style="1" customWidth="1"/>
    <col min="2" max="2" width="46.7109375" style="1" customWidth="1"/>
    <col min="3" max="3" width="13.5703125" style="43" customWidth="1"/>
    <col min="4" max="4" width="14" style="43" customWidth="1"/>
    <col min="5" max="5" width="13.28515625" style="43" customWidth="1"/>
    <col min="6" max="6" width="0.140625" style="43" customWidth="1"/>
    <col min="7" max="7" width="17.42578125" style="38" customWidth="1"/>
    <col min="8" max="8" width="14.140625" style="54" customWidth="1"/>
    <col min="9" max="9" width="14.5703125" style="54" customWidth="1"/>
    <col min="10" max="10" width="12.42578125" style="54" customWidth="1"/>
    <col min="11" max="11" width="9.5703125" style="54" hidden="1" customWidth="1"/>
    <col min="12" max="12" width="13.5703125" style="65" customWidth="1"/>
    <col min="13" max="13" width="14.140625" style="64" customWidth="1"/>
    <col min="14" max="14" width="106.5703125" style="128" customWidth="1"/>
    <col min="15" max="15" width="7.42578125" style="1" hidden="1" customWidth="1"/>
    <col min="16" max="16" width="10.140625" style="1" hidden="1" customWidth="1"/>
    <col min="17" max="17" width="9.140625" style="1" hidden="1" customWidth="1"/>
    <col min="18" max="18" width="47.5703125" style="1" customWidth="1"/>
    <col min="19" max="19" width="65.42578125" style="1" customWidth="1"/>
    <col min="20" max="16384" width="9.140625" style="1"/>
  </cols>
  <sheetData>
    <row r="1" spans="1:19" ht="45.75" customHeight="1">
      <c r="A1" s="181" t="s">
        <v>120</v>
      </c>
      <c r="B1" s="181"/>
      <c r="C1" s="181"/>
      <c r="D1" s="181"/>
      <c r="E1" s="181"/>
      <c r="F1" s="181"/>
      <c r="G1" s="181"/>
      <c r="H1" s="181"/>
      <c r="I1" s="181"/>
      <c r="J1" s="181"/>
      <c r="K1" s="181"/>
      <c r="L1" s="181"/>
      <c r="M1" s="181"/>
      <c r="N1" s="181"/>
    </row>
    <row r="2" spans="1:19" ht="12.75" customHeight="1">
      <c r="A2" s="2"/>
      <c r="B2" s="2"/>
      <c r="C2" s="33"/>
      <c r="D2" s="33"/>
      <c r="E2" s="33"/>
      <c r="F2" s="33"/>
      <c r="G2" s="66"/>
      <c r="H2" s="44"/>
      <c r="I2" s="44"/>
      <c r="J2" s="44"/>
      <c r="K2" s="44"/>
      <c r="L2" s="59"/>
      <c r="M2" s="60"/>
      <c r="N2" s="122" t="s">
        <v>1</v>
      </c>
    </row>
    <row r="3" spans="1:19" s="3" customFormat="1" ht="33.75" customHeight="1">
      <c r="A3" s="188" t="s">
        <v>0</v>
      </c>
      <c r="B3" s="188" t="s">
        <v>153</v>
      </c>
      <c r="C3" s="159" t="s">
        <v>152</v>
      </c>
      <c r="D3" s="160"/>
      <c r="E3" s="160"/>
      <c r="F3" s="160"/>
      <c r="G3" s="161"/>
      <c r="H3" s="144" t="s">
        <v>28</v>
      </c>
      <c r="I3" s="162"/>
      <c r="J3" s="162"/>
      <c r="K3" s="162"/>
      <c r="L3" s="163"/>
      <c r="M3" s="190" t="s">
        <v>156</v>
      </c>
      <c r="N3" s="192" t="s">
        <v>27</v>
      </c>
    </row>
    <row r="4" spans="1:19" s="3" customFormat="1" ht="48.75" customHeight="1">
      <c r="A4" s="189"/>
      <c r="B4" s="189"/>
      <c r="C4" s="135" t="s">
        <v>23</v>
      </c>
      <c r="D4" s="135" t="s">
        <v>24</v>
      </c>
      <c r="E4" s="135" t="s">
        <v>25</v>
      </c>
      <c r="F4" s="135"/>
      <c r="G4" s="135" t="s">
        <v>26</v>
      </c>
      <c r="H4" s="136" t="s">
        <v>23</v>
      </c>
      <c r="I4" s="136" t="s">
        <v>24</v>
      </c>
      <c r="J4" s="136" t="s">
        <v>25</v>
      </c>
      <c r="K4" s="136"/>
      <c r="L4" s="136" t="s">
        <v>26</v>
      </c>
      <c r="M4" s="191"/>
      <c r="N4" s="193"/>
    </row>
    <row r="5" spans="1:19">
      <c r="A5" s="132">
        <v>1</v>
      </c>
      <c r="B5" s="4">
        <v>2</v>
      </c>
      <c r="C5" s="134">
        <v>3</v>
      </c>
      <c r="D5" s="134">
        <v>4</v>
      </c>
      <c r="E5" s="134">
        <v>5</v>
      </c>
      <c r="F5" s="134"/>
      <c r="G5" s="134">
        <v>6</v>
      </c>
      <c r="H5" s="133">
        <v>7</v>
      </c>
      <c r="I5" s="55">
        <v>8</v>
      </c>
      <c r="J5" s="55">
        <v>9</v>
      </c>
      <c r="K5" s="55"/>
      <c r="L5" s="55">
        <v>10</v>
      </c>
      <c r="M5" s="55">
        <v>11</v>
      </c>
      <c r="N5" s="123" t="s">
        <v>119</v>
      </c>
    </row>
    <row r="6" spans="1:19" ht="27" customHeight="1">
      <c r="A6" s="170" t="s">
        <v>2</v>
      </c>
      <c r="B6" s="171"/>
      <c r="C6" s="171"/>
      <c r="D6" s="171"/>
      <c r="E6" s="171"/>
      <c r="F6" s="171"/>
      <c r="G6" s="171"/>
      <c r="H6" s="171"/>
      <c r="I6" s="171"/>
      <c r="J6" s="171"/>
      <c r="K6" s="171"/>
      <c r="L6" s="171"/>
      <c r="M6" s="171"/>
      <c r="N6" s="172"/>
    </row>
    <row r="7" spans="1:19" ht="69" customHeight="1">
      <c r="A7" s="5" t="s">
        <v>31</v>
      </c>
      <c r="B7" s="6" t="s">
        <v>35</v>
      </c>
      <c r="C7" s="35">
        <f>C8+C9</f>
        <v>7779</v>
      </c>
      <c r="D7" s="35">
        <f>D8+D9</f>
        <v>6702.6</v>
      </c>
      <c r="E7" s="35">
        <f>E8+E9</f>
        <v>3257.6</v>
      </c>
      <c r="F7" s="35"/>
      <c r="G7" s="35">
        <f>E7+D7+C7</f>
        <v>17739.2</v>
      </c>
      <c r="H7" s="45">
        <f>H8+H9</f>
        <v>5672.5</v>
      </c>
      <c r="I7" s="45">
        <f t="shared" ref="I7:J7" si="0">I8+I9</f>
        <v>3905.1000000000004</v>
      </c>
      <c r="J7" s="45">
        <f t="shared" si="0"/>
        <v>2791.9</v>
      </c>
      <c r="K7" s="45"/>
      <c r="L7" s="45">
        <f>L8+L9</f>
        <v>12369.5</v>
      </c>
      <c r="M7" s="12"/>
      <c r="N7" s="76"/>
    </row>
    <row r="8" spans="1:19" ht="150" customHeight="1">
      <c r="A8" s="7" t="s">
        <v>86</v>
      </c>
      <c r="B8" s="8" t="s">
        <v>99</v>
      </c>
      <c r="C8" s="36">
        <v>6035.2</v>
      </c>
      <c r="D8" s="36">
        <v>420</v>
      </c>
      <c r="E8" s="37">
        <v>0</v>
      </c>
      <c r="F8" s="36"/>
      <c r="G8" s="39">
        <f>E8+D8+C8</f>
        <v>6455.2</v>
      </c>
      <c r="H8" s="46">
        <f>115.7+87+4293.7</f>
        <v>4496.3999999999996</v>
      </c>
      <c r="I8" s="46">
        <f>151.3</f>
        <v>151.30000000000001</v>
      </c>
      <c r="J8" s="46"/>
      <c r="K8" s="46"/>
      <c r="L8" s="45">
        <f t="shared" ref="L8:L9" si="1">H8+I8+J8</f>
        <v>4647.7</v>
      </c>
      <c r="M8" s="12"/>
      <c r="N8" s="112" t="s">
        <v>154</v>
      </c>
    </row>
    <row r="9" spans="1:19" ht="116.25" customHeight="1">
      <c r="A9" s="5" t="s">
        <v>87</v>
      </c>
      <c r="B9" s="74" t="s">
        <v>36</v>
      </c>
      <c r="C9" s="36">
        <v>1743.8</v>
      </c>
      <c r="D9" s="75">
        <v>6282.6</v>
      </c>
      <c r="E9" s="75">
        <v>3257.6</v>
      </c>
      <c r="F9" s="75"/>
      <c r="G9" s="39">
        <f>E9+D9+C9</f>
        <v>11284</v>
      </c>
      <c r="H9" s="36">
        <v>1176.0999999999999</v>
      </c>
      <c r="I9" s="36">
        <v>3753.8</v>
      </c>
      <c r="J9" s="36">
        <v>2791.9</v>
      </c>
      <c r="K9" s="36"/>
      <c r="L9" s="45">
        <f t="shared" si="1"/>
        <v>7721.7999999999993</v>
      </c>
      <c r="M9" s="12"/>
      <c r="N9" s="112" t="s">
        <v>157</v>
      </c>
    </row>
    <row r="10" spans="1:19" ht="36.6" customHeight="1">
      <c r="A10" s="202" t="s">
        <v>14</v>
      </c>
      <c r="B10" s="175" t="s">
        <v>69</v>
      </c>
      <c r="C10" s="164">
        <v>198.7</v>
      </c>
      <c r="D10" s="164">
        <v>4132.3999999999996</v>
      </c>
      <c r="E10" s="177"/>
      <c r="F10" s="164"/>
      <c r="G10" s="164">
        <f>E10+D10+C10</f>
        <v>4331.0999999999995</v>
      </c>
      <c r="H10" s="168">
        <v>31.7</v>
      </c>
      <c r="I10" s="166">
        <v>3468.4</v>
      </c>
      <c r="J10" s="164"/>
      <c r="K10" s="177"/>
      <c r="L10" s="177">
        <f>H10+I10+J10</f>
        <v>3500.1</v>
      </c>
      <c r="M10" s="179"/>
      <c r="N10" s="173" t="s">
        <v>172</v>
      </c>
    </row>
    <row r="11" spans="1:19" ht="156.75" customHeight="1">
      <c r="A11" s="203"/>
      <c r="B11" s="176"/>
      <c r="C11" s="165"/>
      <c r="D11" s="165"/>
      <c r="E11" s="178"/>
      <c r="F11" s="165"/>
      <c r="G11" s="165"/>
      <c r="H11" s="169"/>
      <c r="I11" s="167"/>
      <c r="J11" s="165"/>
      <c r="K11" s="178"/>
      <c r="L11" s="178"/>
      <c r="M11" s="180"/>
      <c r="N11" s="174"/>
    </row>
    <row r="12" spans="1:19" ht="24.75" customHeight="1">
      <c r="A12" s="144" t="s">
        <v>3</v>
      </c>
      <c r="B12" s="145"/>
      <c r="C12" s="145"/>
      <c r="D12" s="145"/>
      <c r="E12" s="145"/>
      <c r="F12" s="145"/>
      <c r="G12" s="145"/>
      <c r="H12" s="145"/>
      <c r="I12" s="145"/>
      <c r="J12" s="145"/>
      <c r="K12" s="145"/>
      <c r="L12" s="145"/>
      <c r="M12" s="145"/>
      <c r="N12" s="146"/>
    </row>
    <row r="13" spans="1:19" ht="99" customHeight="1">
      <c r="A13" s="9" t="s">
        <v>70</v>
      </c>
      <c r="B13" s="10" t="s">
        <v>37</v>
      </c>
      <c r="C13" s="34">
        <v>460</v>
      </c>
      <c r="D13" s="34">
        <v>950</v>
      </c>
      <c r="E13" s="34"/>
      <c r="F13" s="34"/>
      <c r="G13" s="34">
        <f>E13+D13+C13</f>
        <v>1410</v>
      </c>
      <c r="H13" s="34">
        <v>78.400000000000006</v>
      </c>
      <c r="I13" s="34">
        <v>950</v>
      </c>
      <c r="J13" s="34"/>
      <c r="K13" s="34"/>
      <c r="L13" s="34">
        <f>SUM(H13:J13)</f>
        <v>1028.4000000000001</v>
      </c>
      <c r="M13" s="12">
        <f>L13*100/G13</f>
        <v>72.936170212765973</v>
      </c>
      <c r="N13" s="76" t="s">
        <v>135</v>
      </c>
      <c r="R13" s="69"/>
      <c r="S13" s="14"/>
    </row>
    <row r="14" spans="1:19" ht="210.75" customHeight="1">
      <c r="A14" s="9" t="s">
        <v>15</v>
      </c>
      <c r="B14" s="10" t="s">
        <v>39</v>
      </c>
      <c r="C14" s="34">
        <f>175</f>
        <v>175</v>
      </c>
      <c r="D14" s="34">
        <v>106</v>
      </c>
      <c r="E14" s="34"/>
      <c r="F14" s="34"/>
      <c r="G14" s="34">
        <f>E14+D14+C14</f>
        <v>281</v>
      </c>
      <c r="H14" s="34">
        <f>5</f>
        <v>5</v>
      </c>
      <c r="I14" s="34">
        <v>105.9</v>
      </c>
      <c r="J14" s="34"/>
      <c r="K14" s="34"/>
      <c r="L14" s="34">
        <f>SUM(H14:J14)</f>
        <v>110.9</v>
      </c>
      <c r="M14" s="12">
        <f>L14*100/G14</f>
        <v>39.466192170818502</v>
      </c>
      <c r="N14" s="77" t="s">
        <v>170</v>
      </c>
    </row>
    <row r="15" spans="1:19" ht="24.75" customHeight="1">
      <c r="A15" s="144" t="s">
        <v>4</v>
      </c>
      <c r="B15" s="145"/>
      <c r="C15" s="145"/>
      <c r="D15" s="145"/>
      <c r="E15" s="145"/>
      <c r="F15" s="145"/>
      <c r="G15" s="145"/>
      <c r="H15" s="145"/>
      <c r="I15" s="145"/>
      <c r="J15" s="145"/>
      <c r="K15" s="145"/>
      <c r="L15" s="145"/>
      <c r="M15" s="145"/>
      <c r="N15" s="146"/>
    </row>
    <row r="16" spans="1:19" ht="103.9" customHeight="1">
      <c r="A16" s="184" t="s">
        <v>33</v>
      </c>
      <c r="B16" s="182" t="s">
        <v>100</v>
      </c>
      <c r="C16" s="166">
        <v>70132.800000000003</v>
      </c>
      <c r="D16" s="166">
        <v>1038</v>
      </c>
      <c r="E16" s="166"/>
      <c r="F16" s="166"/>
      <c r="G16" s="166">
        <f>E16+D16+C16</f>
        <v>71170.8</v>
      </c>
      <c r="H16" s="166">
        <v>56743.199999999997</v>
      </c>
      <c r="I16" s="166">
        <v>741.4</v>
      </c>
      <c r="J16" s="166"/>
      <c r="K16" s="166"/>
      <c r="L16" s="166">
        <f>SUM(H16:J17)</f>
        <v>57484.6</v>
      </c>
      <c r="M16" s="186">
        <f>L16*100/G16</f>
        <v>80.769922496304659</v>
      </c>
      <c r="N16" s="149" t="s">
        <v>158</v>
      </c>
    </row>
    <row r="17" spans="1:18" ht="189.75" customHeight="1">
      <c r="A17" s="185"/>
      <c r="B17" s="183"/>
      <c r="C17" s="167"/>
      <c r="D17" s="167"/>
      <c r="E17" s="167"/>
      <c r="F17" s="167"/>
      <c r="G17" s="167"/>
      <c r="H17" s="167"/>
      <c r="I17" s="167"/>
      <c r="J17" s="167"/>
      <c r="K17" s="167"/>
      <c r="L17" s="167"/>
      <c r="M17" s="187"/>
      <c r="N17" s="150"/>
    </row>
    <row r="18" spans="1:18" ht="21.75" customHeight="1">
      <c r="A18" s="144" t="s">
        <v>34</v>
      </c>
      <c r="B18" s="145"/>
      <c r="C18" s="145"/>
      <c r="D18" s="145"/>
      <c r="E18" s="145"/>
      <c r="F18" s="145"/>
      <c r="G18" s="145"/>
      <c r="H18" s="145"/>
      <c r="I18" s="145"/>
      <c r="J18" s="145"/>
      <c r="K18" s="145"/>
      <c r="L18" s="145"/>
      <c r="M18" s="145"/>
      <c r="N18" s="146"/>
    </row>
    <row r="19" spans="1:18" ht="68.099999999999994" customHeight="1">
      <c r="A19" s="72" t="s">
        <v>71</v>
      </c>
      <c r="B19" s="78" t="s">
        <v>121</v>
      </c>
      <c r="C19" s="79">
        <v>1231.0999999999999</v>
      </c>
      <c r="D19" s="79"/>
      <c r="E19" s="79"/>
      <c r="F19" s="79"/>
      <c r="G19" s="79">
        <f>E19+D19+C19</f>
        <v>1231.0999999999999</v>
      </c>
      <c r="H19" s="79">
        <f>51.9+243.3+3.3+1.4</f>
        <v>299.89999999999998</v>
      </c>
      <c r="I19" s="79"/>
      <c r="J19" s="79"/>
      <c r="K19" s="79"/>
      <c r="L19" s="79">
        <f>H19+I19+J19</f>
        <v>299.89999999999998</v>
      </c>
      <c r="M19" s="80">
        <f>L19*100/G19</f>
        <v>24.360328161806514</v>
      </c>
      <c r="N19" s="76" t="s">
        <v>155</v>
      </c>
    </row>
    <row r="20" spans="1:18" ht="21.75" customHeight="1">
      <c r="A20" s="144" t="s">
        <v>5</v>
      </c>
      <c r="B20" s="145"/>
      <c r="C20" s="145"/>
      <c r="D20" s="145"/>
      <c r="E20" s="145"/>
      <c r="F20" s="145"/>
      <c r="G20" s="145"/>
      <c r="H20" s="145"/>
      <c r="I20" s="145"/>
      <c r="J20" s="145"/>
      <c r="K20" s="145"/>
      <c r="L20" s="145"/>
      <c r="M20" s="145"/>
      <c r="N20" s="146"/>
    </row>
    <row r="21" spans="1:18" ht="55.5" customHeight="1">
      <c r="A21" s="9" t="s">
        <v>16</v>
      </c>
      <c r="B21" s="13" t="s">
        <v>38</v>
      </c>
      <c r="C21" s="34">
        <f>C22+C31+C32</f>
        <v>177127.9</v>
      </c>
      <c r="D21" s="38">
        <f>D22+D31+D32</f>
        <v>419505</v>
      </c>
      <c r="E21" s="34">
        <f>E22+E31+E32</f>
        <v>1719</v>
      </c>
      <c r="F21" s="79"/>
      <c r="G21" s="34">
        <f t="shared" ref="G21:L21" si="2">G22+G31+G32</f>
        <v>598351.9</v>
      </c>
      <c r="H21" s="34">
        <f t="shared" si="2"/>
        <v>112748.79999999999</v>
      </c>
      <c r="I21" s="34">
        <f t="shared" si="2"/>
        <v>280949</v>
      </c>
      <c r="J21" s="34">
        <f t="shared" si="2"/>
        <v>0</v>
      </c>
      <c r="K21" s="34">
        <f t="shared" si="2"/>
        <v>0</v>
      </c>
      <c r="L21" s="34">
        <f t="shared" si="2"/>
        <v>393697.8</v>
      </c>
      <c r="M21" s="11">
        <f>L21*100/G21</f>
        <v>65.797033484810527</v>
      </c>
      <c r="N21" s="112"/>
    </row>
    <row r="22" spans="1:18" ht="364.5" customHeight="1">
      <c r="A22" s="209" t="s">
        <v>88</v>
      </c>
      <c r="B22" s="207" t="s">
        <v>103</v>
      </c>
      <c r="C22" s="157">
        <v>139139.9</v>
      </c>
      <c r="D22" s="157">
        <f>83120+286+329897+2978+3224</f>
        <v>419505</v>
      </c>
      <c r="E22" s="157">
        <v>1719</v>
      </c>
      <c r="F22" s="157"/>
      <c r="G22" s="205">
        <f>E22+D22+C22</f>
        <v>560363.9</v>
      </c>
      <c r="H22" s="157">
        <v>84141.8</v>
      </c>
      <c r="I22" s="157">
        <v>280949</v>
      </c>
      <c r="J22" s="157"/>
      <c r="K22" s="157"/>
      <c r="L22" s="205">
        <f>H22+I22+J22</f>
        <v>365090.8</v>
      </c>
      <c r="M22" s="142">
        <f>L22*100/G22</f>
        <v>65.152448257284235</v>
      </c>
      <c r="N22" s="76" t="s">
        <v>159</v>
      </c>
    </row>
    <row r="23" spans="1:18" ht="304.5" customHeight="1">
      <c r="A23" s="210"/>
      <c r="B23" s="208"/>
      <c r="C23" s="204"/>
      <c r="D23" s="204"/>
      <c r="E23" s="204"/>
      <c r="F23" s="211"/>
      <c r="G23" s="206"/>
      <c r="H23" s="204"/>
      <c r="I23" s="204"/>
      <c r="J23" s="204"/>
      <c r="K23" s="158"/>
      <c r="L23" s="206"/>
      <c r="M23" s="143"/>
      <c r="N23" s="112" t="s">
        <v>160</v>
      </c>
    </row>
    <row r="24" spans="1:18" ht="69.75" customHeight="1">
      <c r="A24" s="210"/>
      <c r="B24" s="208"/>
      <c r="C24" s="204"/>
      <c r="D24" s="204"/>
      <c r="E24" s="204"/>
      <c r="F24" s="58"/>
      <c r="G24" s="206"/>
      <c r="H24" s="204"/>
      <c r="I24" s="204"/>
      <c r="J24" s="204"/>
      <c r="K24" s="47"/>
      <c r="L24" s="206"/>
      <c r="M24" s="143"/>
      <c r="N24" s="113" t="s">
        <v>123</v>
      </c>
    </row>
    <row r="25" spans="1:18" ht="305.25" customHeight="1">
      <c r="A25" s="210"/>
      <c r="B25" s="208"/>
      <c r="C25" s="58"/>
      <c r="D25" s="58"/>
      <c r="E25" s="58"/>
      <c r="F25" s="58"/>
      <c r="G25" s="67"/>
      <c r="H25" s="47"/>
      <c r="I25" s="47"/>
      <c r="J25" s="47"/>
      <c r="K25" s="47"/>
      <c r="L25" s="61"/>
      <c r="M25" s="62"/>
      <c r="N25" s="113" t="s">
        <v>136</v>
      </c>
    </row>
    <row r="26" spans="1:18" ht="370.5" customHeight="1">
      <c r="A26" s="73"/>
      <c r="B26" s="57"/>
      <c r="C26" s="58"/>
      <c r="D26" s="58"/>
      <c r="E26" s="58"/>
      <c r="F26" s="58"/>
      <c r="G26" s="67"/>
      <c r="H26" s="47"/>
      <c r="I26" s="47"/>
      <c r="J26" s="47"/>
      <c r="K26" s="47"/>
      <c r="L26" s="61"/>
      <c r="M26" s="107"/>
      <c r="N26" s="112" t="s">
        <v>151</v>
      </c>
    </row>
    <row r="27" spans="1:18" ht="390" customHeight="1">
      <c r="A27" s="73"/>
      <c r="B27" s="57"/>
      <c r="C27" s="58"/>
      <c r="D27" s="58"/>
      <c r="E27" s="58"/>
      <c r="F27" s="58"/>
      <c r="G27" s="67"/>
      <c r="H27" s="47"/>
      <c r="I27" s="47"/>
      <c r="J27" s="47"/>
      <c r="K27" s="47"/>
      <c r="L27" s="61"/>
      <c r="M27" s="107"/>
      <c r="N27" s="109" t="s">
        <v>138</v>
      </c>
    </row>
    <row r="28" spans="1:18" ht="386.25" customHeight="1">
      <c r="A28" s="73"/>
      <c r="B28" s="57"/>
      <c r="C28" s="58"/>
      <c r="D28" s="58"/>
      <c r="E28" s="58"/>
      <c r="F28" s="58"/>
      <c r="G28" s="67"/>
      <c r="H28" s="47"/>
      <c r="I28" s="47"/>
      <c r="J28" s="47"/>
      <c r="K28" s="47"/>
      <c r="L28" s="61"/>
      <c r="M28" s="107"/>
      <c r="N28" s="109" t="s">
        <v>139</v>
      </c>
      <c r="R28" s="14"/>
    </row>
    <row r="29" spans="1:18" ht="357.75" customHeight="1">
      <c r="A29" s="73"/>
      <c r="B29" s="57"/>
      <c r="C29" s="58"/>
      <c r="D29" s="58"/>
      <c r="E29" s="58"/>
      <c r="F29" s="58"/>
      <c r="G29" s="67"/>
      <c r="H29" s="47"/>
      <c r="I29" s="47"/>
      <c r="J29" s="47"/>
      <c r="K29" s="47"/>
      <c r="L29" s="61"/>
      <c r="M29" s="107"/>
      <c r="N29" s="109" t="s">
        <v>140</v>
      </c>
    </row>
    <row r="30" spans="1:18" ht="147.75" customHeight="1">
      <c r="A30" s="73"/>
      <c r="B30" s="57"/>
      <c r="C30" s="58"/>
      <c r="D30" s="58"/>
      <c r="E30" s="58"/>
      <c r="F30" s="58"/>
      <c r="G30" s="67"/>
      <c r="H30" s="47"/>
      <c r="I30" s="47"/>
      <c r="J30" s="47"/>
      <c r="K30" s="47"/>
      <c r="L30" s="61"/>
      <c r="M30" s="107"/>
      <c r="N30" s="113" t="s">
        <v>137</v>
      </c>
    </row>
    <row r="31" spans="1:18" ht="291.75" customHeight="1">
      <c r="A31" s="115" t="s">
        <v>89</v>
      </c>
      <c r="B31" s="111" t="s">
        <v>104</v>
      </c>
      <c r="C31" s="116">
        <v>37787</v>
      </c>
      <c r="D31" s="116"/>
      <c r="E31" s="116"/>
      <c r="F31" s="116"/>
      <c r="G31" s="117">
        <f>E31+D31+C31</f>
        <v>37787</v>
      </c>
      <c r="H31" s="116">
        <v>28543.599999999999</v>
      </c>
      <c r="I31" s="116"/>
      <c r="J31" s="116"/>
      <c r="K31" s="116"/>
      <c r="L31" s="110">
        <f>J31+I31+H31</f>
        <v>28543.599999999999</v>
      </c>
      <c r="M31" s="114">
        <f>L31*100/G31</f>
        <v>75.538148040331336</v>
      </c>
      <c r="N31" s="108" t="s">
        <v>141</v>
      </c>
    </row>
    <row r="32" spans="1:18" ht="111.75" customHeight="1">
      <c r="A32" s="9" t="s">
        <v>90</v>
      </c>
      <c r="B32" s="15" t="s">
        <v>40</v>
      </c>
      <c r="C32" s="82">
        <v>201</v>
      </c>
      <c r="D32" s="83"/>
      <c r="E32" s="82"/>
      <c r="F32" s="82"/>
      <c r="G32" s="34">
        <f>E32+D32+C32</f>
        <v>201</v>
      </c>
      <c r="H32" s="75">
        <v>63.4</v>
      </c>
      <c r="I32" s="75"/>
      <c r="J32" s="75"/>
      <c r="K32" s="75"/>
      <c r="L32" s="35">
        <f>J32+I32+H32</f>
        <v>63.4</v>
      </c>
      <c r="M32" s="84">
        <f>L32*100/G32</f>
        <v>31.542288557213929</v>
      </c>
      <c r="N32" s="112" t="s">
        <v>124</v>
      </c>
    </row>
    <row r="33" spans="1:18" ht="27.75" customHeight="1">
      <c r="A33" s="144" t="s">
        <v>51</v>
      </c>
      <c r="B33" s="145"/>
      <c r="C33" s="145"/>
      <c r="D33" s="145"/>
      <c r="E33" s="145"/>
      <c r="F33" s="145"/>
      <c r="G33" s="145"/>
      <c r="H33" s="145"/>
      <c r="I33" s="145"/>
      <c r="J33" s="145"/>
      <c r="K33" s="145"/>
      <c r="L33" s="145"/>
      <c r="M33" s="145"/>
      <c r="N33" s="146"/>
    </row>
    <row r="34" spans="1:18" ht="51" customHeight="1">
      <c r="A34" s="72" t="s">
        <v>17</v>
      </c>
      <c r="B34" s="16" t="s">
        <v>41</v>
      </c>
      <c r="C34" s="34">
        <f>C35+C36+C38+C39+C40</f>
        <v>42770.5</v>
      </c>
      <c r="D34" s="34">
        <f>D35+D36+D38+D39+D40</f>
        <v>49.2</v>
      </c>
      <c r="E34" s="34">
        <f>E35+E36+E38+E39+E40</f>
        <v>323.89999999999998</v>
      </c>
      <c r="F34" s="34"/>
      <c r="G34" s="34">
        <f>G35+G36+G38+G39+G40</f>
        <v>43143.6</v>
      </c>
      <c r="H34" s="34">
        <f>H35+H36+H38+H39+H40</f>
        <v>32042.400000000001</v>
      </c>
      <c r="I34" s="34">
        <f t="shared" ref="I34:K34" si="3">I35+I36+I38+I39+I40</f>
        <v>49.2</v>
      </c>
      <c r="J34" s="34">
        <f t="shared" si="3"/>
        <v>319.89999999999998</v>
      </c>
      <c r="K34" s="34">
        <f t="shared" si="3"/>
        <v>0</v>
      </c>
      <c r="L34" s="34">
        <f>J34+I34+H34</f>
        <v>32411.5</v>
      </c>
      <c r="M34" s="11">
        <f>L34*100/G34</f>
        <v>75.124699839605412</v>
      </c>
      <c r="N34" s="76"/>
    </row>
    <row r="35" spans="1:18" ht="352.5" customHeight="1">
      <c r="A35" s="72" t="s">
        <v>72</v>
      </c>
      <c r="B35" s="85" t="s">
        <v>42</v>
      </c>
      <c r="C35" s="36">
        <v>11855.4</v>
      </c>
      <c r="D35" s="36">
        <v>49.2</v>
      </c>
      <c r="E35" s="36">
        <v>242.9</v>
      </c>
      <c r="F35" s="39"/>
      <c r="G35" s="39">
        <f>E35+D35+C35</f>
        <v>12147.5</v>
      </c>
      <c r="H35" s="86">
        <v>8816.5</v>
      </c>
      <c r="I35" s="36">
        <v>49.2</v>
      </c>
      <c r="J35" s="36">
        <v>242.9</v>
      </c>
      <c r="K35" s="39"/>
      <c r="L35" s="87">
        <f>J35+I35+H35</f>
        <v>9108.6</v>
      </c>
      <c r="M35" s="88">
        <f>L35*100/G35</f>
        <v>74.983329903272278</v>
      </c>
      <c r="N35" s="76" t="s">
        <v>171</v>
      </c>
    </row>
    <row r="36" spans="1:18" ht="374.25" customHeight="1">
      <c r="A36" s="72" t="s">
        <v>73</v>
      </c>
      <c r="B36" s="196" t="s">
        <v>105</v>
      </c>
      <c r="C36" s="198">
        <f>17413.6-50</f>
        <v>17363.599999999999</v>
      </c>
      <c r="D36" s="198"/>
      <c r="E36" s="198">
        <f>31+50</f>
        <v>81</v>
      </c>
      <c r="F36" s="82"/>
      <c r="G36" s="166">
        <f>E36+D36+C36</f>
        <v>17444.599999999999</v>
      </c>
      <c r="H36" s="198">
        <f>12029+767.1+10+260.7+0.4</f>
        <v>13067.2</v>
      </c>
      <c r="I36" s="198"/>
      <c r="J36" s="198">
        <f>77</f>
        <v>77</v>
      </c>
      <c r="K36" s="82"/>
      <c r="L36" s="166">
        <f>H36+J36+I36</f>
        <v>13144.2</v>
      </c>
      <c r="M36" s="186">
        <f>L36*100/G36</f>
        <v>75.348245302271195</v>
      </c>
      <c r="N36" s="76" t="s">
        <v>161</v>
      </c>
      <c r="R36" s="3" t="s">
        <v>125</v>
      </c>
    </row>
    <row r="37" spans="1:18" ht="113.25" customHeight="1">
      <c r="A37" s="72"/>
      <c r="B37" s="197"/>
      <c r="C37" s="199"/>
      <c r="D37" s="199"/>
      <c r="E37" s="199"/>
      <c r="F37" s="82"/>
      <c r="G37" s="200"/>
      <c r="H37" s="199"/>
      <c r="I37" s="199"/>
      <c r="J37" s="199"/>
      <c r="K37" s="82"/>
      <c r="L37" s="200"/>
      <c r="M37" s="187"/>
      <c r="N37" s="76" t="s">
        <v>134</v>
      </c>
      <c r="R37" s="3"/>
    </row>
    <row r="38" spans="1:18" ht="52.5" customHeight="1">
      <c r="A38" s="72" t="s">
        <v>74</v>
      </c>
      <c r="B38" s="74" t="s">
        <v>106</v>
      </c>
      <c r="C38" s="82">
        <v>172</v>
      </c>
      <c r="D38" s="82"/>
      <c r="E38" s="82"/>
      <c r="F38" s="34"/>
      <c r="G38" s="34">
        <f>E38+D38+C38</f>
        <v>172</v>
      </c>
      <c r="H38" s="82"/>
      <c r="I38" s="82"/>
      <c r="J38" s="82"/>
      <c r="K38" s="82"/>
      <c r="L38" s="34"/>
      <c r="M38" s="11"/>
      <c r="N38" s="76" t="s">
        <v>126</v>
      </c>
    </row>
    <row r="39" spans="1:18" ht="96" customHeight="1">
      <c r="A39" s="72" t="s">
        <v>75</v>
      </c>
      <c r="B39" s="89" t="s">
        <v>108</v>
      </c>
      <c r="C39" s="82">
        <v>12012.5</v>
      </c>
      <c r="D39" s="82"/>
      <c r="E39" s="82"/>
      <c r="F39" s="82"/>
      <c r="G39" s="34">
        <f>E39+D39+C39</f>
        <v>12012.5</v>
      </c>
      <c r="H39" s="75">
        <f>2242.7+7106.3</f>
        <v>9349</v>
      </c>
      <c r="I39" s="75"/>
      <c r="J39" s="75"/>
      <c r="K39" s="75"/>
      <c r="L39" s="35">
        <f>J39+I39+H39</f>
        <v>9349</v>
      </c>
      <c r="M39" s="84">
        <f>L39*100/G39</f>
        <v>77.827263267429757</v>
      </c>
      <c r="N39" s="76" t="s">
        <v>127</v>
      </c>
      <c r="R39" s="17"/>
    </row>
    <row r="40" spans="1:18" ht="164.25" customHeight="1">
      <c r="A40" s="72" t="s">
        <v>76</v>
      </c>
      <c r="B40" s="90" t="s">
        <v>107</v>
      </c>
      <c r="C40" s="82">
        <v>1367</v>
      </c>
      <c r="D40" s="82"/>
      <c r="E40" s="34"/>
      <c r="F40" s="34"/>
      <c r="G40" s="34">
        <f>E40+D40+C40</f>
        <v>1367</v>
      </c>
      <c r="H40" s="82">
        <v>809.7</v>
      </c>
      <c r="I40" s="82"/>
      <c r="J40" s="82"/>
      <c r="K40" s="82"/>
      <c r="L40" s="34">
        <f>J40+I40+H40</f>
        <v>809.7</v>
      </c>
      <c r="M40" s="11">
        <f>L40*100/G40</f>
        <v>59.231894659839064</v>
      </c>
      <c r="N40" s="76" t="s">
        <v>142</v>
      </c>
    </row>
    <row r="41" spans="1:18" ht="24" customHeight="1">
      <c r="A41" s="144" t="s">
        <v>6</v>
      </c>
      <c r="B41" s="145"/>
      <c r="C41" s="145"/>
      <c r="D41" s="145"/>
      <c r="E41" s="145"/>
      <c r="F41" s="145"/>
      <c r="G41" s="145"/>
      <c r="H41" s="145"/>
      <c r="I41" s="145"/>
      <c r="J41" s="145"/>
      <c r="K41" s="145"/>
      <c r="L41" s="145"/>
      <c r="M41" s="145"/>
      <c r="N41" s="146"/>
    </row>
    <row r="42" spans="1:18" ht="210" customHeight="1">
      <c r="A42" s="9" t="s">
        <v>77</v>
      </c>
      <c r="B42" s="13" t="s">
        <v>43</v>
      </c>
      <c r="C42" s="34">
        <v>409.3</v>
      </c>
      <c r="D42" s="38"/>
      <c r="E42" s="82"/>
      <c r="F42" s="34"/>
      <c r="G42" s="34">
        <f>E42+D42+C42</f>
        <v>409.3</v>
      </c>
      <c r="H42" s="48">
        <v>211</v>
      </c>
      <c r="I42" s="48"/>
      <c r="J42" s="48"/>
      <c r="K42" s="48"/>
      <c r="L42" s="48">
        <f>J42+I42+H42</f>
        <v>211</v>
      </c>
      <c r="M42" s="70"/>
      <c r="N42" s="81" t="s">
        <v>162</v>
      </c>
    </row>
    <row r="43" spans="1:18" ht="20.25" customHeight="1">
      <c r="A43" s="144" t="s">
        <v>7</v>
      </c>
      <c r="B43" s="145"/>
      <c r="C43" s="145"/>
      <c r="D43" s="145"/>
      <c r="E43" s="145"/>
      <c r="F43" s="145"/>
      <c r="G43" s="145"/>
      <c r="H43" s="145"/>
      <c r="I43" s="145"/>
      <c r="J43" s="145"/>
      <c r="K43" s="145"/>
      <c r="L43" s="145"/>
      <c r="M43" s="145"/>
      <c r="N43" s="146"/>
    </row>
    <row r="44" spans="1:18" ht="114.75" customHeight="1">
      <c r="A44" s="9" t="s">
        <v>18</v>
      </c>
      <c r="B44" s="13" t="s">
        <v>44</v>
      </c>
      <c r="C44" s="34">
        <v>1120.4000000000001</v>
      </c>
      <c r="D44" s="34"/>
      <c r="E44" s="34"/>
      <c r="F44" s="34"/>
      <c r="G44" s="34">
        <f>E44+D44+C44</f>
        <v>1120.4000000000001</v>
      </c>
      <c r="H44" s="34">
        <f>735.2+40</f>
        <v>775.2</v>
      </c>
      <c r="I44" s="34"/>
      <c r="J44" s="34"/>
      <c r="K44" s="34"/>
      <c r="L44" s="34">
        <f>H44+J44+I44</f>
        <v>775.2</v>
      </c>
      <c r="M44" s="11"/>
      <c r="N44" s="76" t="s">
        <v>143</v>
      </c>
    </row>
    <row r="45" spans="1:18" ht="31.5" customHeight="1">
      <c r="A45" s="144" t="s">
        <v>50</v>
      </c>
      <c r="B45" s="145"/>
      <c r="C45" s="145"/>
      <c r="D45" s="145"/>
      <c r="E45" s="145"/>
      <c r="F45" s="145"/>
      <c r="G45" s="145"/>
      <c r="H45" s="145"/>
      <c r="I45" s="145"/>
      <c r="J45" s="145"/>
      <c r="K45" s="145"/>
      <c r="L45" s="145"/>
      <c r="M45" s="145"/>
      <c r="N45" s="146"/>
    </row>
    <row r="46" spans="1:18" ht="99.75" customHeight="1">
      <c r="A46" s="9" t="s">
        <v>19</v>
      </c>
      <c r="B46" s="13" t="s">
        <v>45</v>
      </c>
      <c r="C46" s="34">
        <v>390</v>
      </c>
      <c r="D46" s="82"/>
      <c r="E46" s="34"/>
      <c r="F46" s="82"/>
      <c r="G46" s="34">
        <f>E46+D46+C46</f>
        <v>390</v>
      </c>
      <c r="H46" s="34">
        <f>250.8+13</f>
        <v>263.8</v>
      </c>
      <c r="I46" s="34"/>
      <c r="J46" s="34"/>
      <c r="K46" s="34"/>
      <c r="L46" s="34">
        <f>J46+I46+H46</f>
        <v>263.8</v>
      </c>
      <c r="M46" s="11">
        <f t="shared" ref="M46:M51" si="4">L46*100/G46</f>
        <v>67.641025641025635</v>
      </c>
      <c r="N46" s="124" t="s">
        <v>150</v>
      </c>
    </row>
    <row r="47" spans="1:18" ht="50.25" customHeight="1">
      <c r="A47" s="9" t="s">
        <v>78</v>
      </c>
      <c r="B47" s="10" t="s">
        <v>46</v>
      </c>
      <c r="C47" s="34">
        <f>C48+C49+C50+C51</f>
        <v>6358.1</v>
      </c>
      <c r="D47" s="34">
        <f>D48+D49+D50+D51</f>
        <v>76747</v>
      </c>
      <c r="E47" s="34">
        <f>E48+E49+E50+E51</f>
        <v>5620</v>
      </c>
      <c r="F47" s="34"/>
      <c r="G47" s="34">
        <f>G48+G49+G50+G51</f>
        <v>88725.1</v>
      </c>
      <c r="H47" s="34">
        <f>H48+H49+H50+H51</f>
        <v>3629.5</v>
      </c>
      <c r="I47" s="34">
        <f t="shared" ref="I47:L47" si="5">I48+I49+I50+I51</f>
        <v>51441.500000000007</v>
      </c>
      <c r="J47" s="34">
        <f t="shared" si="5"/>
        <v>5620</v>
      </c>
      <c r="K47" s="34">
        <f t="shared" si="5"/>
        <v>0</v>
      </c>
      <c r="L47" s="34">
        <f t="shared" si="5"/>
        <v>60691.000000000007</v>
      </c>
      <c r="M47" s="11">
        <f t="shared" si="4"/>
        <v>68.403416845965808</v>
      </c>
      <c r="N47" s="121"/>
    </row>
    <row r="48" spans="1:18" ht="148.5" customHeight="1">
      <c r="A48" s="9" t="s">
        <v>91</v>
      </c>
      <c r="B48" s="74" t="s">
        <v>47</v>
      </c>
      <c r="C48" s="82">
        <v>984</v>
      </c>
      <c r="D48" s="82"/>
      <c r="E48" s="82"/>
      <c r="F48" s="82"/>
      <c r="G48" s="34">
        <f>E48+D48+C48</f>
        <v>984</v>
      </c>
      <c r="H48" s="75">
        <f>231.2+3.9+3.4+2</f>
        <v>240.5</v>
      </c>
      <c r="I48" s="75"/>
      <c r="J48" s="75"/>
      <c r="K48" s="75"/>
      <c r="L48" s="35">
        <f>J48+I48+H48</f>
        <v>240.5</v>
      </c>
      <c r="M48" s="84">
        <f t="shared" si="4"/>
        <v>24.441056910569106</v>
      </c>
      <c r="N48" s="124" t="s">
        <v>163</v>
      </c>
    </row>
    <row r="49" spans="1:14" ht="117.75" customHeight="1">
      <c r="A49" s="9" t="s">
        <v>92</v>
      </c>
      <c r="B49" s="74" t="s">
        <v>48</v>
      </c>
      <c r="C49" s="82">
        <v>10</v>
      </c>
      <c r="D49" s="82">
        <v>68040</v>
      </c>
      <c r="E49" s="82">
        <v>5620</v>
      </c>
      <c r="F49" s="82"/>
      <c r="G49" s="34">
        <f>E49+D49+C49</f>
        <v>73670</v>
      </c>
      <c r="H49" s="43"/>
      <c r="I49" s="75">
        <f>2504.2+25689.9+17018</f>
        <v>45212.100000000006</v>
      </c>
      <c r="J49" s="75">
        <v>5620</v>
      </c>
      <c r="K49" s="75"/>
      <c r="L49" s="35">
        <f>H49+I49+J49</f>
        <v>50832.100000000006</v>
      </c>
      <c r="M49" s="84">
        <f t="shared" si="4"/>
        <v>68.999728519071553</v>
      </c>
      <c r="N49" s="76" t="s">
        <v>128</v>
      </c>
    </row>
    <row r="50" spans="1:14" ht="143.25" customHeight="1">
      <c r="A50" s="9" t="s">
        <v>93</v>
      </c>
      <c r="B50" s="74" t="s">
        <v>49</v>
      </c>
      <c r="C50" s="82">
        <v>2569.1</v>
      </c>
      <c r="D50" s="82"/>
      <c r="E50" s="82"/>
      <c r="F50" s="82"/>
      <c r="G50" s="34">
        <f>E50+D50+C50</f>
        <v>2569.1</v>
      </c>
      <c r="H50" s="75">
        <v>1769.9</v>
      </c>
      <c r="I50" s="75"/>
      <c r="J50" s="75"/>
      <c r="K50" s="75"/>
      <c r="L50" s="35">
        <f>J50+I50+H50</f>
        <v>1769.9</v>
      </c>
      <c r="M50" s="84">
        <f t="shared" si="4"/>
        <v>68.89182982367366</v>
      </c>
      <c r="N50" s="76" t="s">
        <v>122</v>
      </c>
    </row>
    <row r="51" spans="1:14" ht="125.25" customHeight="1">
      <c r="A51" s="18" t="s">
        <v>109</v>
      </c>
      <c r="B51" s="91" t="s">
        <v>110</v>
      </c>
      <c r="C51" s="82">
        <v>2795</v>
      </c>
      <c r="D51" s="82">
        <v>8707</v>
      </c>
      <c r="E51" s="82"/>
      <c r="F51" s="82"/>
      <c r="G51" s="34">
        <f>E51+D51+C51</f>
        <v>11502</v>
      </c>
      <c r="H51" s="75">
        <v>1619.1</v>
      </c>
      <c r="I51" s="75">
        <f>6229.4</f>
        <v>6229.4</v>
      </c>
      <c r="J51" s="75"/>
      <c r="K51" s="75"/>
      <c r="L51" s="35">
        <f>J51+I51+H51</f>
        <v>7848.5</v>
      </c>
      <c r="M51" s="84">
        <f t="shared" si="4"/>
        <v>68.23595896365849</v>
      </c>
      <c r="N51" s="76" t="s">
        <v>132</v>
      </c>
    </row>
    <row r="52" spans="1:14" ht="20.25" customHeight="1">
      <c r="A52" s="222" t="s">
        <v>32</v>
      </c>
      <c r="B52" s="145"/>
      <c r="C52" s="145"/>
      <c r="D52" s="145"/>
      <c r="E52" s="145"/>
      <c r="F52" s="145"/>
      <c r="G52" s="145"/>
      <c r="H52" s="145"/>
      <c r="I52" s="145"/>
      <c r="J52" s="145"/>
      <c r="K52" s="145"/>
      <c r="L52" s="145"/>
      <c r="M52" s="145"/>
      <c r="N52" s="146"/>
    </row>
    <row r="53" spans="1:14" ht="102.75" customHeight="1">
      <c r="A53" s="9" t="s">
        <v>20</v>
      </c>
      <c r="B53" s="16" t="s">
        <v>52</v>
      </c>
      <c r="C53" s="34">
        <v>1837.5</v>
      </c>
      <c r="D53" s="34">
        <v>126.3</v>
      </c>
      <c r="E53" s="82"/>
      <c r="F53" s="34"/>
      <c r="G53" s="34">
        <f>E53+D53+C53</f>
        <v>1963.8</v>
      </c>
      <c r="H53" s="48">
        <v>1043.8</v>
      </c>
      <c r="I53" s="48">
        <v>31.3</v>
      </c>
      <c r="J53" s="48"/>
      <c r="K53" s="48"/>
      <c r="L53" s="48">
        <f>J53+I53+H53</f>
        <v>1075.0999999999999</v>
      </c>
      <c r="M53" s="70">
        <f>L53*100/G53</f>
        <v>54.745900804562574</v>
      </c>
      <c r="N53" s="76" t="s">
        <v>144</v>
      </c>
    </row>
    <row r="54" spans="1:14" ht="24.75" customHeight="1">
      <c r="A54" s="144" t="s">
        <v>8</v>
      </c>
      <c r="B54" s="145"/>
      <c r="C54" s="145"/>
      <c r="D54" s="145"/>
      <c r="E54" s="145"/>
      <c r="F54" s="145"/>
      <c r="G54" s="145"/>
      <c r="H54" s="145"/>
      <c r="I54" s="145"/>
      <c r="J54" s="145"/>
      <c r="K54" s="145"/>
      <c r="L54" s="145"/>
      <c r="M54" s="145"/>
      <c r="N54" s="146"/>
    </row>
    <row r="55" spans="1:14" ht="69.75" customHeight="1">
      <c r="A55" s="19" t="s">
        <v>21</v>
      </c>
      <c r="B55" s="13" t="s">
        <v>53</v>
      </c>
      <c r="C55" s="34">
        <f>C56+C57+C58</f>
        <v>582</v>
      </c>
      <c r="D55" s="34"/>
      <c r="E55" s="34"/>
      <c r="F55" s="34"/>
      <c r="G55" s="34">
        <f>G56+G57+G58</f>
        <v>582</v>
      </c>
      <c r="H55" s="48">
        <f>H56+H57+H58</f>
        <v>376.86</v>
      </c>
      <c r="I55" s="48">
        <f t="shared" ref="I55:J55" si="6">I56+I57+I58</f>
        <v>0</v>
      </c>
      <c r="J55" s="48">
        <f t="shared" si="6"/>
        <v>0</v>
      </c>
      <c r="K55" s="48"/>
      <c r="L55" s="48">
        <f>J55+I55+H55</f>
        <v>376.86</v>
      </c>
      <c r="M55" s="70">
        <f>L55*100/G55</f>
        <v>64.75257731958763</v>
      </c>
      <c r="N55" s="121"/>
    </row>
    <row r="56" spans="1:14" ht="66" customHeight="1">
      <c r="A56" s="19" t="s">
        <v>94</v>
      </c>
      <c r="B56" s="74" t="s">
        <v>54</v>
      </c>
      <c r="C56" s="82">
        <v>20</v>
      </c>
      <c r="D56" s="82"/>
      <c r="E56" s="82"/>
      <c r="F56" s="82"/>
      <c r="G56" s="34">
        <f>E56+D56+C56</f>
        <v>20</v>
      </c>
      <c r="H56" s="92">
        <v>4.8600000000000003</v>
      </c>
      <c r="I56" s="48"/>
      <c r="J56" s="48"/>
      <c r="K56" s="48"/>
      <c r="L56" s="48">
        <f t="shared" ref="L56:L58" si="7">J56+I56+H56</f>
        <v>4.8600000000000003</v>
      </c>
      <c r="M56" s="70">
        <f t="shared" ref="M56:M58" si="8">L56*100/G56</f>
        <v>24.300000000000004</v>
      </c>
      <c r="N56" s="93" t="s">
        <v>164</v>
      </c>
    </row>
    <row r="57" spans="1:14" ht="51.75" customHeight="1">
      <c r="A57" s="20" t="s">
        <v>95</v>
      </c>
      <c r="B57" s="90" t="s">
        <v>55</v>
      </c>
      <c r="C57" s="82">
        <v>97</v>
      </c>
      <c r="D57" s="82"/>
      <c r="E57" s="82"/>
      <c r="F57" s="82"/>
      <c r="G57" s="34">
        <f>E57+D57+C57</f>
        <v>97</v>
      </c>
      <c r="H57" s="92">
        <v>16</v>
      </c>
      <c r="I57" s="48"/>
      <c r="J57" s="48"/>
      <c r="K57" s="48"/>
      <c r="L57" s="48">
        <f t="shared" si="7"/>
        <v>16</v>
      </c>
      <c r="M57" s="70">
        <f t="shared" si="8"/>
        <v>16.494845360824741</v>
      </c>
      <c r="N57" s="93" t="s">
        <v>145</v>
      </c>
    </row>
    <row r="58" spans="1:14" ht="132" customHeight="1">
      <c r="A58" s="9" t="s">
        <v>96</v>
      </c>
      <c r="B58" s="91" t="s">
        <v>56</v>
      </c>
      <c r="C58" s="82">
        <v>465</v>
      </c>
      <c r="D58" s="82"/>
      <c r="E58" s="82"/>
      <c r="F58" s="82"/>
      <c r="G58" s="118">
        <f>E58+D58+C58</f>
        <v>465</v>
      </c>
      <c r="H58" s="92">
        <v>356</v>
      </c>
      <c r="I58" s="92"/>
      <c r="J58" s="92"/>
      <c r="K58" s="92"/>
      <c r="L58" s="119">
        <f t="shared" si="7"/>
        <v>356</v>
      </c>
      <c r="M58" s="120">
        <f t="shared" si="8"/>
        <v>76.55913978494624</v>
      </c>
      <c r="N58" s="76" t="s">
        <v>165</v>
      </c>
    </row>
    <row r="59" spans="1:14" ht="20.25" hidden="1" customHeight="1">
      <c r="A59" s="137"/>
      <c r="B59" s="138"/>
      <c r="C59" s="139"/>
      <c r="D59" s="139"/>
      <c r="E59" s="139"/>
      <c r="F59" s="139"/>
      <c r="G59" s="40"/>
      <c r="H59" s="140"/>
      <c r="I59" s="140"/>
      <c r="J59" s="140"/>
      <c r="K59" s="140"/>
      <c r="L59" s="49"/>
      <c r="M59" s="29"/>
      <c r="N59" s="141"/>
    </row>
    <row r="60" spans="1:14" ht="29.25" customHeight="1">
      <c r="A60" s="147" t="s">
        <v>9</v>
      </c>
      <c r="B60" s="148"/>
      <c r="C60" s="148"/>
      <c r="D60" s="148"/>
      <c r="E60" s="148"/>
      <c r="F60" s="148"/>
      <c r="G60" s="148"/>
      <c r="H60" s="148"/>
      <c r="I60" s="148"/>
      <c r="J60" s="148"/>
      <c r="K60" s="148"/>
      <c r="L60" s="148"/>
      <c r="M60" s="148"/>
      <c r="N60" s="148"/>
    </row>
    <row r="61" spans="1:14" ht="408.75" customHeight="1">
      <c r="A61" s="151" t="s">
        <v>79</v>
      </c>
      <c r="B61" s="152" t="s">
        <v>60</v>
      </c>
      <c r="C61" s="153">
        <v>28</v>
      </c>
      <c r="D61" s="153"/>
      <c r="E61" s="153"/>
      <c r="F61" s="34"/>
      <c r="G61" s="153">
        <f>E61+D61+C61</f>
        <v>28</v>
      </c>
      <c r="H61" s="154"/>
      <c r="I61" s="154"/>
      <c r="J61" s="154"/>
      <c r="K61" s="48"/>
      <c r="L61" s="154"/>
      <c r="M61" s="155"/>
      <c r="N61" s="156" t="s">
        <v>129</v>
      </c>
    </row>
    <row r="62" spans="1:14" ht="211.5" customHeight="1">
      <c r="A62" s="151"/>
      <c r="B62" s="152"/>
      <c r="C62" s="153"/>
      <c r="D62" s="153"/>
      <c r="E62" s="153"/>
      <c r="F62" s="34"/>
      <c r="G62" s="153"/>
      <c r="H62" s="154"/>
      <c r="I62" s="154"/>
      <c r="J62" s="154"/>
      <c r="K62" s="48"/>
      <c r="L62" s="154"/>
      <c r="M62" s="155"/>
      <c r="N62" s="156"/>
    </row>
    <row r="63" spans="1:14" ht="28.5" customHeight="1">
      <c r="A63" s="144" t="s">
        <v>10</v>
      </c>
      <c r="B63" s="145"/>
      <c r="C63" s="145"/>
      <c r="D63" s="145"/>
      <c r="E63" s="145"/>
      <c r="F63" s="145"/>
      <c r="G63" s="145"/>
      <c r="H63" s="145"/>
      <c r="I63" s="145"/>
      <c r="J63" s="145"/>
      <c r="K63" s="145"/>
      <c r="L63" s="145"/>
      <c r="M63" s="145"/>
      <c r="N63" s="146"/>
    </row>
    <row r="64" spans="1:14" ht="40.5" customHeight="1">
      <c r="A64" s="21" t="s">
        <v>22</v>
      </c>
      <c r="B64" s="13" t="s">
        <v>61</v>
      </c>
      <c r="C64" s="34">
        <f>C65+C66+C67</f>
        <v>565.1</v>
      </c>
      <c r="D64" s="34">
        <f>D65+D66+D67</f>
        <v>71972.800000000003</v>
      </c>
      <c r="E64" s="34">
        <f>E65+E66+E67</f>
        <v>46666.6</v>
      </c>
      <c r="F64" s="34"/>
      <c r="G64" s="34">
        <f>G65+G66+G67</f>
        <v>119204.5</v>
      </c>
      <c r="H64" s="34">
        <f>H65+H66+H67</f>
        <v>229.4</v>
      </c>
      <c r="I64" s="34">
        <f t="shared" ref="I64:J64" si="9">I65+I66+I67</f>
        <v>21746.400000000001</v>
      </c>
      <c r="J64" s="34">
        <f t="shared" si="9"/>
        <v>16371.7</v>
      </c>
      <c r="K64" s="34"/>
      <c r="L64" s="34">
        <f>J64+I64+H64</f>
        <v>38347.500000000007</v>
      </c>
      <c r="M64" s="11">
        <f>L64*100/G64</f>
        <v>32.16950702364425</v>
      </c>
      <c r="N64" s="121"/>
    </row>
    <row r="65" spans="1:18" ht="92.25" customHeight="1">
      <c r="A65" s="15" t="s">
        <v>111</v>
      </c>
      <c r="B65" s="94" t="s">
        <v>62</v>
      </c>
      <c r="C65" s="82">
        <v>512.20000000000005</v>
      </c>
      <c r="D65" s="82">
        <v>709.6</v>
      </c>
      <c r="E65" s="82">
        <v>815.7</v>
      </c>
      <c r="F65" s="82"/>
      <c r="G65" s="34">
        <f>E65+D65+C65</f>
        <v>2037.5000000000002</v>
      </c>
      <c r="H65" s="95">
        <v>216.5</v>
      </c>
      <c r="I65" s="95">
        <v>367.4</v>
      </c>
      <c r="J65" s="95">
        <v>413</v>
      </c>
      <c r="K65" s="82"/>
      <c r="L65" s="34">
        <f t="shared" ref="L65:L67" si="10">J65+I65+H65</f>
        <v>996.9</v>
      </c>
      <c r="M65" s="11">
        <f>L65*100/G65</f>
        <v>48.927607361963183</v>
      </c>
      <c r="N65" s="121" t="s">
        <v>168</v>
      </c>
    </row>
    <row r="66" spans="1:18" ht="64.5" customHeight="1">
      <c r="A66" s="15" t="s">
        <v>112</v>
      </c>
      <c r="B66" s="94" t="s">
        <v>63</v>
      </c>
      <c r="C66" s="82">
        <v>32.9</v>
      </c>
      <c r="D66" s="82"/>
      <c r="E66" s="82"/>
      <c r="F66" s="82"/>
      <c r="G66" s="34">
        <f>E66+D66+C66</f>
        <v>32.9</v>
      </c>
      <c r="H66" s="82">
        <v>12.9</v>
      </c>
      <c r="I66" s="82"/>
      <c r="J66" s="82"/>
      <c r="K66" s="82"/>
      <c r="L66" s="34">
        <f t="shared" si="10"/>
        <v>12.9</v>
      </c>
      <c r="M66" s="11">
        <f>L66*100/G66</f>
        <v>39.209726443769</v>
      </c>
      <c r="N66" s="121" t="s">
        <v>167</v>
      </c>
    </row>
    <row r="67" spans="1:18" ht="73.5" customHeight="1">
      <c r="A67" s="15" t="s">
        <v>113</v>
      </c>
      <c r="B67" s="94" t="s">
        <v>64</v>
      </c>
      <c r="C67" s="82">
        <v>20</v>
      </c>
      <c r="D67" s="82">
        <v>71263.199999999997</v>
      </c>
      <c r="E67" s="82">
        <v>45850.9</v>
      </c>
      <c r="F67" s="82"/>
      <c r="G67" s="34">
        <f>E67+D67+C67</f>
        <v>117134.1</v>
      </c>
      <c r="H67" s="82">
        <v>0</v>
      </c>
      <c r="I67" s="82">
        <v>21379</v>
      </c>
      <c r="J67" s="82">
        <v>15958.7</v>
      </c>
      <c r="K67" s="82"/>
      <c r="L67" s="34">
        <f t="shared" si="10"/>
        <v>37337.699999999997</v>
      </c>
      <c r="M67" s="11">
        <f>L67*100/G67</f>
        <v>31.876029269017302</v>
      </c>
      <c r="N67" s="93" t="s">
        <v>118</v>
      </c>
    </row>
    <row r="68" spans="1:18" ht="101.25" customHeight="1">
      <c r="A68" s="22" t="s">
        <v>80</v>
      </c>
      <c r="B68" s="96" t="s">
        <v>114</v>
      </c>
      <c r="C68" s="34">
        <v>6082.8</v>
      </c>
      <c r="D68" s="34"/>
      <c r="E68" s="34"/>
      <c r="F68" s="34"/>
      <c r="G68" s="34">
        <f>E68+D68+C68</f>
        <v>6082.8</v>
      </c>
      <c r="H68" s="34">
        <f>3905.4+171+50</f>
        <v>4126.3999999999996</v>
      </c>
      <c r="I68" s="34"/>
      <c r="J68" s="34"/>
      <c r="K68" s="34"/>
      <c r="L68" s="34">
        <f>J68+I68+H68</f>
        <v>4126.3999999999996</v>
      </c>
      <c r="M68" s="11">
        <f>L68*100/G68</f>
        <v>67.837180245939365</v>
      </c>
      <c r="N68" s="97" t="s">
        <v>169</v>
      </c>
    </row>
    <row r="69" spans="1:18" ht="28.5" customHeight="1">
      <c r="A69" s="144" t="s">
        <v>11</v>
      </c>
      <c r="B69" s="145"/>
      <c r="C69" s="145"/>
      <c r="D69" s="145"/>
      <c r="E69" s="145"/>
      <c r="F69" s="145"/>
      <c r="G69" s="145"/>
      <c r="H69" s="145"/>
      <c r="I69" s="145"/>
      <c r="J69" s="145"/>
      <c r="K69" s="145"/>
      <c r="L69" s="145"/>
      <c r="M69" s="145"/>
      <c r="N69" s="146"/>
    </row>
    <row r="70" spans="1:18" ht="96" customHeight="1">
      <c r="A70" s="71" t="s">
        <v>81</v>
      </c>
      <c r="B70" s="98" t="s">
        <v>65</v>
      </c>
      <c r="C70" s="79">
        <v>100</v>
      </c>
      <c r="D70" s="79">
        <v>2068.8000000000002</v>
      </c>
      <c r="E70" s="79"/>
      <c r="F70" s="79"/>
      <c r="G70" s="79">
        <f>E70+D70+C70</f>
        <v>2168.8000000000002</v>
      </c>
      <c r="H70" s="99">
        <v>3.1</v>
      </c>
      <c r="I70" s="99">
        <v>308.39999999999998</v>
      </c>
      <c r="J70" s="99"/>
      <c r="K70" s="99"/>
      <c r="L70" s="99">
        <f>J70+I70+H70</f>
        <v>311.5</v>
      </c>
      <c r="M70" s="100">
        <f>L70*100/G70</f>
        <v>14.362781261527111</v>
      </c>
      <c r="N70" s="93" t="s">
        <v>166</v>
      </c>
      <c r="R70" s="14"/>
    </row>
    <row r="71" spans="1:18" ht="99">
      <c r="A71" s="15" t="s">
        <v>82</v>
      </c>
      <c r="B71" s="13" t="s">
        <v>66</v>
      </c>
      <c r="C71" s="35">
        <f>C72+C74+C75</f>
        <v>8973.2000000000007</v>
      </c>
      <c r="D71" s="35">
        <f t="shared" ref="D71:G71" si="11">D72+D74+D75</f>
        <v>4989</v>
      </c>
      <c r="E71" s="35">
        <f t="shared" si="11"/>
        <v>0</v>
      </c>
      <c r="F71" s="35">
        <f t="shared" si="11"/>
        <v>0</v>
      </c>
      <c r="G71" s="35">
        <f t="shared" si="11"/>
        <v>13962.2</v>
      </c>
      <c r="H71" s="45">
        <f>H72+H74+H75</f>
        <v>5886</v>
      </c>
      <c r="I71" s="45">
        <f t="shared" ref="I71:L71" si="12">I72+I74+I75</f>
        <v>388.2</v>
      </c>
      <c r="J71" s="45">
        <f t="shared" si="12"/>
        <v>0</v>
      </c>
      <c r="K71" s="45">
        <f t="shared" si="12"/>
        <v>0</v>
      </c>
      <c r="L71" s="45">
        <f t="shared" si="12"/>
        <v>6274.2</v>
      </c>
      <c r="M71" s="56">
        <f>L71*100/G71</f>
        <v>44.937044305338695</v>
      </c>
      <c r="N71" s="125"/>
    </row>
    <row r="72" spans="1:18">
      <c r="A72" s="213" t="s">
        <v>97</v>
      </c>
      <c r="B72" s="196" t="s">
        <v>67</v>
      </c>
      <c r="C72" s="157">
        <v>2975</v>
      </c>
      <c r="D72" s="215">
        <v>4989</v>
      </c>
      <c r="E72" s="157"/>
      <c r="F72" s="215"/>
      <c r="G72" s="205">
        <f>E72+D72+C72</f>
        <v>7964</v>
      </c>
      <c r="H72" s="194">
        <f>190.8+730+76.9+130+171.6+80</f>
        <v>1379.2999999999997</v>
      </c>
      <c r="I72" s="194">
        <v>388.2</v>
      </c>
      <c r="J72" s="194"/>
      <c r="K72" s="194"/>
      <c r="L72" s="220">
        <f>J72+I72+H72</f>
        <v>1767.4999999999998</v>
      </c>
      <c r="M72" s="218">
        <f>L72*100/G72</f>
        <v>22.193621295831235</v>
      </c>
      <c r="N72" s="149" t="s">
        <v>146</v>
      </c>
    </row>
    <row r="73" spans="1:18" ht="103.5" customHeight="1">
      <c r="A73" s="214"/>
      <c r="B73" s="201"/>
      <c r="C73" s="204"/>
      <c r="D73" s="216"/>
      <c r="E73" s="204"/>
      <c r="F73" s="216"/>
      <c r="G73" s="206"/>
      <c r="H73" s="195"/>
      <c r="I73" s="195"/>
      <c r="J73" s="195"/>
      <c r="K73" s="195"/>
      <c r="L73" s="221"/>
      <c r="M73" s="219"/>
      <c r="N73" s="217"/>
    </row>
    <row r="74" spans="1:18" ht="22.5" customHeight="1">
      <c r="A74" s="15" t="s">
        <v>98</v>
      </c>
      <c r="B74" s="91" t="s">
        <v>68</v>
      </c>
      <c r="C74" s="75">
        <v>20</v>
      </c>
      <c r="D74" s="75"/>
      <c r="E74" s="75"/>
      <c r="F74" s="75"/>
      <c r="G74" s="35">
        <f>C74</f>
        <v>20</v>
      </c>
      <c r="H74" s="101"/>
      <c r="I74" s="101"/>
      <c r="J74" s="101"/>
      <c r="K74" s="101"/>
      <c r="L74" s="45">
        <f>J74+I74+H74</f>
        <v>0</v>
      </c>
      <c r="M74" s="102">
        <f>L74*100/G74</f>
        <v>0</v>
      </c>
      <c r="N74" s="77" t="s">
        <v>130</v>
      </c>
    </row>
    <row r="75" spans="1:18" ht="60" customHeight="1">
      <c r="A75" s="23" t="s">
        <v>115</v>
      </c>
      <c r="B75" s="91" t="s">
        <v>116</v>
      </c>
      <c r="C75" s="75">
        <v>5978.2</v>
      </c>
      <c r="D75" s="75"/>
      <c r="E75" s="75"/>
      <c r="F75" s="75"/>
      <c r="G75" s="35">
        <f>E75+D75+C75</f>
        <v>5978.2</v>
      </c>
      <c r="H75" s="101">
        <v>4506.7</v>
      </c>
      <c r="I75" s="101"/>
      <c r="J75" s="101"/>
      <c r="K75" s="101"/>
      <c r="L75" s="45">
        <f>J75+I75+H75</f>
        <v>4506.7</v>
      </c>
      <c r="M75" s="102">
        <f>L75*100/G75</f>
        <v>75.385567562142455</v>
      </c>
      <c r="N75" s="77" t="s">
        <v>147</v>
      </c>
    </row>
    <row r="76" spans="1:18" ht="25.5" customHeight="1">
      <c r="A76" s="144" t="s">
        <v>12</v>
      </c>
      <c r="B76" s="145"/>
      <c r="C76" s="145"/>
      <c r="D76" s="145"/>
      <c r="E76" s="145"/>
      <c r="F76" s="145"/>
      <c r="G76" s="145"/>
      <c r="H76" s="145"/>
      <c r="I76" s="145"/>
      <c r="J76" s="145"/>
      <c r="K76" s="145"/>
      <c r="L76" s="145"/>
      <c r="M76" s="145"/>
      <c r="N76" s="146"/>
    </row>
    <row r="77" spans="1:18" ht="54.95" customHeight="1">
      <c r="A77" s="19" t="s">
        <v>83</v>
      </c>
      <c r="B77" s="103" t="s">
        <v>57</v>
      </c>
      <c r="C77" s="79">
        <f>C78+C79</f>
        <v>14711.699999999999</v>
      </c>
      <c r="D77" s="34">
        <f>D78+D79</f>
        <v>26657</v>
      </c>
      <c r="E77" s="79">
        <f>E78+E79</f>
        <v>15005.5</v>
      </c>
      <c r="F77" s="34"/>
      <c r="G77" s="34">
        <f>G78+G79</f>
        <v>56374.200000000004</v>
      </c>
      <c r="H77" s="34">
        <f>H78+H79</f>
        <v>6650.2</v>
      </c>
      <c r="I77" s="34">
        <f t="shared" ref="I77:L77" si="13">I78+I79</f>
        <v>8000</v>
      </c>
      <c r="J77" s="34">
        <f t="shared" si="13"/>
        <v>15005.5</v>
      </c>
      <c r="K77" s="34">
        <f t="shared" si="13"/>
        <v>0</v>
      </c>
      <c r="L77" s="34">
        <f t="shared" si="13"/>
        <v>29655.7</v>
      </c>
      <c r="M77" s="11">
        <f>L77*100/G77</f>
        <v>52.605092400424304</v>
      </c>
      <c r="N77" s="121"/>
    </row>
    <row r="78" spans="1:18" ht="150" customHeight="1">
      <c r="A78" s="24" t="s">
        <v>84</v>
      </c>
      <c r="B78" s="104" t="s">
        <v>58</v>
      </c>
      <c r="C78" s="105">
        <v>12567.3</v>
      </c>
      <c r="D78" s="105">
        <v>26657</v>
      </c>
      <c r="E78" s="105">
        <v>15005.5</v>
      </c>
      <c r="F78" s="105"/>
      <c r="G78" s="79">
        <f>E78+D78+C78</f>
        <v>54229.8</v>
      </c>
      <c r="H78" s="105">
        <v>5913.9</v>
      </c>
      <c r="I78" s="105">
        <v>8000</v>
      </c>
      <c r="J78" s="105">
        <v>15005.5</v>
      </c>
      <c r="K78" s="105"/>
      <c r="L78" s="79">
        <f>J78+I78+H78</f>
        <v>28919.4</v>
      </c>
      <c r="M78" s="11">
        <f t="shared" ref="M78:M79" si="14">L78*100/G78</f>
        <v>53.327506278835621</v>
      </c>
      <c r="N78" s="93" t="s">
        <v>148</v>
      </c>
    </row>
    <row r="79" spans="1:18" ht="34.5" customHeight="1">
      <c r="A79" s="19" t="s">
        <v>85</v>
      </c>
      <c r="B79" s="74" t="s">
        <v>59</v>
      </c>
      <c r="C79" s="82">
        <v>2144.4</v>
      </c>
      <c r="D79" s="82"/>
      <c r="E79" s="82"/>
      <c r="F79" s="82"/>
      <c r="G79" s="34">
        <f>E79+D79+C79</f>
        <v>2144.4</v>
      </c>
      <c r="H79" s="82">
        <v>736.3</v>
      </c>
      <c r="I79" s="82"/>
      <c r="J79" s="82"/>
      <c r="K79" s="82"/>
      <c r="L79" s="34">
        <f>J79+I79+H79</f>
        <v>736.3</v>
      </c>
      <c r="M79" s="11">
        <f t="shared" si="14"/>
        <v>34.335944786420441</v>
      </c>
      <c r="N79" s="121" t="s">
        <v>131</v>
      </c>
    </row>
    <row r="80" spans="1:18" ht="22.9" customHeight="1">
      <c r="A80" s="25"/>
      <c r="B80" s="26" t="s">
        <v>13</v>
      </c>
      <c r="C80" s="106">
        <f t="shared" ref="C80:H80" si="15">C77+C71+C70+C68+C64+C61+C55+C53+C47+C46+C44+C42+C34+C21+C19+C16+C14+C13+C10+C7</f>
        <v>341033.1</v>
      </c>
      <c r="D80" s="106">
        <f t="shared" si="15"/>
        <v>615044.10000000009</v>
      </c>
      <c r="E80" s="106">
        <f t="shared" si="15"/>
        <v>72592.600000000006</v>
      </c>
      <c r="F80" s="106">
        <f t="shared" si="15"/>
        <v>0</v>
      </c>
      <c r="G80" s="106">
        <f t="shared" si="15"/>
        <v>1028669.8</v>
      </c>
      <c r="H80" s="106">
        <f t="shared" si="15"/>
        <v>230817.16</v>
      </c>
      <c r="I80" s="106">
        <f>I77+I71+I70+I68+I64+I61+I55+I53+I47+I44+I42+I34+I21+I19+I16+I14+I13+I10+I7</f>
        <v>372084.80000000005</v>
      </c>
      <c r="J80" s="106">
        <f>J77+J64+J47+J34+J7</f>
        <v>40109</v>
      </c>
      <c r="K80" s="106"/>
      <c r="L80" s="106">
        <f>L77+L71+L70+L68+L64+L61+L55+L53+L47+L46+L44+L42+L34+L21+L19+L16+L14+L13+L10+L7</f>
        <v>643010.96000000008</v>
      </c>
      <c r="M80" s="70">
        <f>L80/G80*100</f>
        <v>62.508976155419361</v>
      </c>
      <c r="N80" s="126"/>
    </row>
    <row r="81" spans="1:14" ht="18" customHeight="1">
      <c r="A81" s="27"/>
      <c r="B81" s="28"/>
      <c r="C81" s="40"/>
      <c r="D81" s="40"/>
      <c r="E81" s="40"/>
      <c r="F81" s="40"/>
      <c r="G81" s="40"/>
      <c r="H81" s="49"/>
      <c r="I81" s="49"/>
      <c r="J81" s="49"/>
      <c r="K81" s="49"/>
      <c r="L81" s="50"/>
      <c r="M81" s="29"/>
      <c r="N81" s="127"/>
    </row>
    <row r="82" spans="1:14" ht="18" customHeight="1">
      <c r="A82" s="27"/>
      <c r="B82" s="28"/>
      <c r="C82" s="40"/>
      <c r="D82" s="40"/>
      <c r="E82" s="40"/>
      <c r="F82" s="40"/>
      <c r="G82" s="40"/>
      <c r="H82" s="49"/>
      <c r="I82" s="49"/>
      <c r="J82" s="49"/>
      <c r="K82" s="49"/>
      <c r="L82" s="50"/>
      <c r="M82" s="29"/>
      <c r="N82" s="127"/>
    </row>
    <row r="83" spans="1:14" ht="18" customHeight="1">
      <c r="A83" s="30" t="s">
        <v>117</v>
      </c>
      <c r="B83" s="31"/>
      <c r="C83" s="41"/>
      <c r="D83" s="41"/>
      <c r="E83" s="41"/>
      <c r="F83" s="41"/>
      <c r="G83" s="41"/>
      <c r="H83" s="51"/>
      <c r="I83" s="51"/>
      <c r="J83" s="51"/>
      <c r="K83" s="51"/>
      <c r="L83" s="52"/>
      <c r="M83" s="29"/>
      <c r="N83" s="127"/>
    </row>
    <row r="84" spans="1:14" ht="18.75">
      <c r="A84" s="32" t="s">
        <v>101</v>
      </c>
      <c r="B84" s="32"/>
      <c r="C84" s="42"/>
      <c r="D84" s="42"/>
      <c r="E84" s="42"/>
      <c r="F84" s="42"/>
      <c r="G84" s="68"/>
      <c r="H84" s="53"/>
      <c r="I84" s="53"/>
      <c r="J84" s="53"/>
      <c r="K84" s="53"/>
      <c r="L84" s="63"/>
    </row>
    <row r="85" spans="1:14" ht="18.75">
      <c r="A85" s="32" t="s">
        <v>29</v>
      </c>
      <c r="B85" s="32"/>
      <c r="C85" s="42"/>
      <c r="D85" s="42"/>
      <c r="E85" s="42" t="s">
        <v>149</v>
      </c>
      <c r="F85" s="42"/>
      <c r="G85" s="68"/>
      <c r="H85" s="53"/>
      <c r="I85" s="53"/>
      <c r="J85" s="53"/>
      <c r="K85" s="53" t="s">
        <v>102</v>
      </c>
      <c r="L85" s="63"/>
    </row>
    <row r="88" spans="1:14">
      <c r="N88" s="129"/>
    </row>
    <row r="89" spans="1:14">
      <c r="A89" s="1" t="s">
        <v>30</v>
      </c>
      <c r="N89" s="130"/>
    </row>
    <row r="90" spans="1:14" ht="17.100000000000001" customHeight="1">
      <c r="A90" s="212" t="s">
        <v>133</v>
      </c>
      <c r="B90" s="212"/>
      <c r="N90" s="131"/>
    </row>
    <row r="91" spans="1:14" ht="12.95" customHeight="1"/>
    <row r="93" spans="1:14" ht="24" customHeight="1">
      <c r="N93" s="130"/>
    </row>
    <row r="94" spans="1:14" ht="16.5" customHeight="1">
      <c r="N94" s="130"/>
    </row>
  </sheetData>
  <sheetProtection password="CC21" sheet="1" objects="1" scenarios="1"/>
  <mergeCells count="100">
    <mergeCell ref="A33:N33"/>
    <mergeCell ref="A45:N45"/>
    <mergeCell ref="A52:N52"/>
    <mergeCell ref="A43:N43"/>
    <mergeCell ref="J36:J37"/>
    <mergeCell ref="L36:L37"/>
    <mergeCell ref="M36:M37"/>
    <mergeCell ref="A41:N41"/>
    <mergeCell ref="A90:B90"/>
    <mergeCell ref="A76:N76"/>
    <mergeCell ref="A69:N69"/>
    <mergeCell ref="A72:A73"/>
    <mergeCell ref="E72:E73"/>
    <mergeCell ref="D72:D73"/>
    <mergeCell ref="C72:C73"/>
    <mergeCell ref="N72:N73"/>
    <mergeCell ref="M72:M73"/>
    <mergeCell ref="L72:L73"/>
    <mergeCell ref="G72:G73"/>
    <mergeCell ref="F72:F73"/>
    <mergeCell ref="C10:C11"/>
    <mergeCell ref="L16:L17"/>
    <mergeCell ref="K16:K17"/>
    <mergeCell ref="A10:A11"/>
    <mergeCell ref="J22:J24"/>
    <mergeCell ref="L22:L24"/>
    <mergeCell ref="C22:C24"/>
    <mergeCell ref="D22:D24"/>
    <mergeCell ref="B22:B25"/>
    <mergeCell ref="A22:A25"/>
    <mergeCell ref="F22:F23"/>
    <mergeCell ref="E22:E24"/>
    <mergeCell ref="G22:G24"/>
    <mergeCell ref="H22:H24"/>
    <mergeCell ref="J16:J17"/>
    <mergeCell ref="I22:I24"/>
    <mergeCell ref="A15:N15"/>
    <mergeCell ref="A20:N20"/>
    <mergeCell ref="I16:I17"/>
    <mergeCell ref="A63:N63"/>
    <mergeCell ref="K72:K73"/>
    <mergeCell ref="J72:J73"/>
    <mergeCell ref="I72:I73"/>
    <mergeCell ref="B36:B37"/>
    <mergeCell ref="C36:C37"/>
    <mergeCell ref="D36:D37"/>
    <mergeCell ref="E36:E37"/>
    <mergeCell ref="G36:G37"/>
    <mergeCell ref="H36:H37"/>
    <mergeCell ref="I36:I37"/>
    <mergeCell ref="B72:B73"/>
    <mergeCell ref="H72:H73"/>
    <mergeCell ref="A1:N1"/>
    <mergeCell ref="A18:N18"/>
    <mergeCell ref="C16:C17"/>
    <mergeCell ref="B16:B17"/>
    <mergeCell ref="A16:A17"/>
    <mergeCell ref="H16:H17"/>
    <mergeCell ref="G16:G17"/>
    <mergeCell ref="F16:F17"/>
    <mergeCell ref="E16:E17"/>
    <mergeCell ref="D16:D17"/>
    <mergeCell ref="A12:N12"/>
    <mergeCell ref="M16:M17"/>
    <mergeCell ref="A3:A4"/>
    <mergeCell ref="B3:B4"/>
    <mergeCell ref="M3:M4"/>
    <mergeCell ref="N3:N4"/>
    <mergeCell ref="K22:K23"/>
    <mergeCell ref="C3:G3"/>
    <mergeCell ref="H3:L3"/>
    <mergeCell ref="J10:J11"/>
    <mergeCell ref="I10:I11"/>
    <mergeCell ref="H10:H11"/>
    <mergeCell ref="G10:G11"/>
    <mergeCell ref="F10:F11"/>
    <mergeCell ref="A6:N6"/>
    <mergeCell ref="N10:N11"/>
    <mergeCell ref="B10:B11"/>
    <mergeCell ref="E10:E11"/>
    <mergeCell ref="D10:D11"/>
    <mergeCell ref="M10:M11"/>
    <mergeCell ref="L10:L11"/>
    <mergeCell ref="K10:K11"/>
    <mergeCell ref="M22:M24"/>
    <mergeCell ref="A54:N54"/>
    <mergeCell ref="A60:N60"/>
    <mergeCell ref="N16:N17"/>
    <mergeCell ref="A61:A62"/>
    <mergeCell ref="B61:B62"/>
    <mergeCell ref="C61:C62"/>
    <mergeCell ref="D61:D62"/>
    <mergeCell ref="E61:E62"/>
    <mergeCell ref="G61:G62"/>
    <mergeCell ref="H61:H62"/>
    <mergeCell ref="I61:I62"/>
    <mergeCell ref="J61:J62"/>
    <mergeCell ref="L61:L62"/>
    <mergeCell ref="M61:M62"/>
    <mergeCell ref="N61:N62"/>
  </mergeCells>
  <pageMargins left="0.19685039370078741" right="0.19685039370078741" top="0.59055118110236227" bottom="0.59055118110236227" header="0.31496062992125984" footer="0"/>
  <pageSetup paperSize="9" scale="50" orientation="landscape" r:id="rId1"/>
  <ignoredErrors>
    <ignoredError sqref="L4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Лист1!_GoBack</vt:lpstr>
      <vt:lpstr>Лист1!Область_печати</vt:lpstr>
    </vt:vector>
  </TitlesOfParts>
  <Company>Райфо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Керш М</dc:creator>
  <cp:lastModifiedBy>Skonina</cp:lastModifiedBy>
  <cp:lastPrinted>2016-11-23T09:07:45Z</cp:lastPrinted>
  <dcterms:created xsi:type="dcterms:W3CDTF">2011-07-04T07:10:28Z</dcterms:created>
  <dcterms:modified xsi:type="dcterms:W3CDTF">2021-04-15T04:13:05Z</dcterms:modified>
</cp:coreProperties>
</file>