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600" yWindow="135" windowWidth="14145" windowHeight="12930"/>
  </bookViews>
  <sheets>
    <sheet name="ИНФОРМАЦИЯ" sheetId="9" r:id="rId1"/>
  </sheets>
  <definedNames>
    <definedName name="_xlnm.Print_Titles" localSheetId="0">ИНФОРМАЦИЯ!$4:$6</definedName>
    <definedName name="_xlnm.Print_Area" localSheetId="0">ИНФОРМАЦИЯ!$A$1:$L$135</definedName>
  </definedNames>
  <calcPr calcId="124519"/>
</workbook>
</file>

<file path=xl/calcChain.xml><?xml version="1.0" encoding="utf-8"?>
<calcChain xmlns="http://schemas.openxmlformats.org/spreadsheetml/2006/main">
  <c r="P122" i="9"/>
  <c r="P25" l="1"/>
  <c r="P24"/>
  <c r="P21"/>
  <c r="P17"/>
  <c r="P14"/>
  <c r="P114" l="1"/>
  <c r="E11" l="1"/>
  <c r="D11"/>
  <c r="D121"/>
  <c r="F121" l="1"/>
  <c r="C116"/>
  <c r="J9" l="1"/>
  <c r="J7"/>
  <c r="F7"/>
  <c r="D45" l="1"/>
  <c r="J91" l="1"/>
  <c r="C10" l="1"/>
  <c r="G10"/>
  <c r="J11"/>
  <c r="H79"/>
  <c r="J114"/>
  <c r="J123"/>
  <c r="F123"/>
  <c r="J122"/>
  <c r="F122"/>
  <c r="J121"/>
  <c r="J117"/>
  <c r="F117"/>
  <c r="I116"/>
  <c r="H116"/>
  <c r="G116"/>
  <c r="E116"/>
  <c r="D116"/>
  <c r="F114"/>
  <c r="J113"/>
  <c r="F113"/>
  <c r="J112"/>
  <c r="F112"/>
  <c r="J111"/>
  <c r="F111"/>
  <c r="J110"/>
  <c r="F110"/>
  <c r="I109"/>
  <c r="H109"/>
  <c r="G109"/>
  <c r="E109"/>
  <c r="D109"/>
  <c r="C109"/>
  <c r="J107"/>
  <c r="F107"/>
  <c r="J106"/>
  <c r="F106"/>
  <c r="J97"/>
  <c r="F97"/>
  <c r="I96"/>
  <c r="H96"/>
  <c r="G96"/>
  <c r="E96"/>
  <c r="D96"/>
  <c r="C96"/>
  <c r="J93"/>
  <c r="F93"/>
  <c r="J92"/>
  <c r="F92"/>
  <c r="F91"/>
  <c r="K91" s="1"/>
  <c r="J90"/>
  <c r="F90"/>
  <c r="J89"/>
  <c r="F89"/>
  <c r="I88"/>
  <c r="H88"/>
  <c r="G88"/>
  <c r="E88"/>
  <c r="D88"/>
  <c r="C88"/>
  <c r="J87"/>
  <c r="F87"/>
  <c r="J83"/>
  <c r="F83"/>
  <c r="J82"/>
  <c r="F82"/>
  <c r="J81"/>
  <c r="F81"/>
  <c r="J80"/>
  <c r="F80"/>
  <c r="I79"/>
  <c r="G79"/>
  <c r="E79"/>
  <c r="D79"/>
  <c r="C79"/>
  <c r="J74"/>
  <c r="F74"/>
  <c r="J71"/>
  <c r="F71"/>
  <c r="J70"/>
  <c r="F70"/>
  <c r="J66"/>
  <c r="F66"/>
  <c r="J55"/>
  <c r="F55"/>
  <c r="J46"/>
  <c r="F46"/>
  <c r="I45"/>
  <c r="H45"/>
  <c r="G45"/>
  <c r="E45"/>
  <c r="C45"/>
  <c r="J44"/>
  <c r="F44"/>
  <c r="J42"/>
  <c r="F42"/>
  <c r="J37"/>
  <c r="F37"/>
  <c r="F11"/>
  <c r="I10"/>
  <c r="H10"/>
  <c r="E10"/>
  <c r="D10"/>
  <c r="F9"/>
  <c r="K113" l="1"/>
  <c r="F116"/>
  <c r="J10"/>
  <c r="K87"/>
  <c r="F88"/>
  <c r="K111"/>
  <c r="K123"/>
  <c r="K9"/>
  <c r="K93"/>
  <c r="K71"/>
  <c r="K66"/>
  <c r="K90"/>
  <c r="K92"/>
  <c r="K106"/>
  <c r="K89"/>
  <c r="F109"/>
  <c r="K122"/>
  <c r="K42"/>
  <c r="K70"/>
  <c r="K112"/>
  <c r="K74"/>
  <c r="K117"/>
  <c r="K81"/>
  <c r="F79"/>
  <c r="K80"/>
  <c r="J109"/>
  <c r="J96"/>
  <c r="K97"/>
  <c r="J88"/>
  <c r="J79"/>
  <c r="K55"/>
  <c r="K44"/>
  <c r="K107"/>
  <c r="K83"/>
  <c r="K82"/>
  <c r="F45"/>
  <c r="C124"/>
  <c r="K114"/>
  <c r="F96"/>
  <c r="K37"/>
  <c r="F10"/>
  <c r="K11"/>
  <c r="E124"/>
  <c r="I124"/>
  <c r="D124"/>
  <c r="J45"/>
  <c r="K46"/>
  <c r="H124"/>
  <c r="G124"/>
  <c r="J116"/>
  <c r="F124" l="1"/>
  <c r="K109"/>
  <c r="K88"/>
  <c r="K116"/>
  <c r="K79"/>
  <c r="K96"/>
  <c r="K10"/>
  <c r="J124"/>
  <c r="K7"/>
  <c r="K45"/>
  <c r="K124" l="1"/>
  <c r="J126" l="1"/>
  <c r="F126" l="1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-5732,50 по приказу от 22.03.2022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-567520 по приказу от 22.03.2022 №13</t>
        </r>
      </text>
    </comment>
    <comment ref="D1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+7166,7 по приказу от 04.03.2022</t>
        </r>
      </text>
    </comment>
  </commentList>
</comments>
</file>

<file path=xl/sharedStrings.xml><?xml version="1.0" encoding="utf-8"?>
<sst xmlns="http://schemas.openxmlformats.org/spreadsheetml/2006/main" count="197" uniqueCount="190">
  <si>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</si>
  <si>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</si>
  <si>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</si>
  <si>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</si>
  <si>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</si>
  <si>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</si>
  <si>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</si>
  <si>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</si>
  <si>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</si>
  <si>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</si>
  <si>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</si>
  <si>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</si>
  <si>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</si>
  <si>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</si>
  <si>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«Свой дом»</t>
  </si>
  <si>
    <t>Подпрограмма «Переселение жителей Усть-Абаканского района из аварийного и непригодного для проживания жилищного фонда»</t>
  </si>
  <si>
    <t>Подпрограмма «Обеспечение жильем молодых семей»</t>
  </si>
  <si>
    <t>Подпрограмма «Доступное жилье»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</si>
  <si>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</si>
  <si>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</si>
  <si>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</si>
  <si>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</si>
  <si>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</si>
  <si>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</si>
  <si>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</si>
  <si>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</si>
  <si>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</si>
  <si>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</si>
  <si>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</si>
  <si>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</si>
  <si>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</si>
  <si>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</si>
  <si>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</si>
  <si>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</si>
  <si>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</si>
  <si>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</si>
  <si>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</si>
  <si>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</si>
  <si>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</si>
  <si>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</si>
  <si>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</si>
  <si>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</si>
  <si>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</si>
  <si>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</si>
  <si>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</si>
  <si>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</si>
  <si>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</si>
  <si>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</si>
  <si>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</si>
  <si>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</si>
  <si>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</si>
  <si>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</si>
  <si>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</si>
  <si>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</si>
  <si>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14.4.</t>
  </si>
  <si>
    <t>15.</t>
  </si>
  <si>
    <t>16.</t>
  </si>
  <si>
    <t>16.1.</t>
  </si>
  <si>
    <t>16.2.</t>
  </si>
  <si>
    <t>17.</t>
  </si>
  <si>
    <t>ВСЕГО по муниципальным программам:</t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</si>
  <si>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</si>
  <si>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</si>
  <si>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</si>
  <si>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Н.А. Потылицына</t>
  </si>
  <si>
    <t>Исполнитель</t>
  </si>
  <si>
    <t>Сконина К.В. 2-18-52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</si>
  <si>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</si>
  <si>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</si>
  <si>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</si>
  <si>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</si>
  <si>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</si>
  <si>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</si>
  <si>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</si>
  <si>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</si>
  <si>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</si>
  <si>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</si>
  <si>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</si>
  <si>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</si>
  <si>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</si>
  <si>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</si>
  <si>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</si>
  <si>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</si>
  <si>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</si>
  <si>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</si>
  <si>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</si>
  <si>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</si>
  <si>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</si>
  <si>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</si>
  <si>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</si>
  <si>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</si>
  <si>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</si>
  <si>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</si>
  <si>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</si>
  <si>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</si>
  <si>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</si>
  <si>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r>
      <rPr>
        <b/>
        <sz val="14"/>
        <color theme="1"/>
        <rFont val="Times New Roman"/>
        <family val="1"/>
        <charset val="204"/>
      </rPr>
      <t>Поддержка муниципальных программ формирования современной городской среды: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^Соглашение между Минстроем РХ и Усть-Абаканским поссоветом находится в стадии заключения. Планируется реализовать 30 проекта по благоустройству дворовых территорий МКД и 2 проекта по благоустройству общественных территорий.
</t>
    </r>
  </si>
  <si>
    <t>14.1.</t>
  </si>
  <si>
    <t>Муниципальная программа «Улучшение условий и охраны труда в Усть-Абаканском районе»</t>
  </si>
  <si>
    <r>
      <rPr>
        <b/>
        <sz val="14"/>
        <rFont val="Times New Roman"/>
        <family val="1"/>
        <charset val="204"/>
      </rPr>
      <t>7. Частичное погашение кредиторской задолженности</t>
    </r>
    <r>
      <rPr>
        <sz val="14"/>
        <rFont val="Times New Roman"/>
        <family val="1"/>
        <charset val="204"/>
      </rPr>
      <t xml:space="preserve"> -  из них </t>
    </r>
    <r>
      <rPr>
        <b/>
        <sz val="14"/>
        <rFont val="Times New Roman"/>
        <family val="1"/>
        <charset val="204"/>
      </rPr>
      <t xml:space="preserve"> (РХ),  (МБ)</t>
    </r>
    <r>
      <rPr>
        <sz val="14"/>
        <rFont val="Times New Roman"/>
        <family val="1"/>
        <charset val="204"/>
      </rPr>
      <t xml:space="preserve"> Прочие расходы (пени, штрафы).</t>
    </r>
  </si>
  <si>
    <r>
      <t xml:space="preserve">2.Содержание, капитальный ремонт и строительство дорог общего пользования, в том числе разработка ПСД - </t>
    </r>
    <r>
      <rPr>
        <sz val="14"/>
        <rFont val="Times New Roman"/>
        <family val="1"/>
        <charset val="204"/>
      </rPr>
      <t xml:space="preserve">0,0 , 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</si>
  <si>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</si>
  <si>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r>
      <rPr>
        <b/>
        <sz val="14"/>
        <color theme="1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color theme="1"/>
        <rFont val="Times New Roman"/>
        <family val="1"/>
        <charset val="204"/>
      </rPr>
      <t>2387,7, из них</t>
    </r>
    <r>
      <rPr>
        <b/>
        <sz val="14"/>
        <color theme="1"/>
        <rFont val="Times New Roman"/>
        <family val="1"/>
        <charset val="204"/>
      </rPr>
      <t xml:space="preserve">:  2339,9(РХ), 47,8(МБ)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^Приобретение учебной мебели - 2387,7 (Сапоговская СОШ-468,1, Доможаковская СОШ-591,9, Калининская СОШ-591,9, У-Абаканская СОШ-591,8, Красноозерная ООШ-144,0);      </t>
    </r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</si>
  <si>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</si>
  <si>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«Успех каждого ребенка»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- 2461,4, из них: </t>
    </r>
    <r>
      <rPr>
        <b/>
        <sz val="14"/>
        <color theme="1"/>
        <rFont val="Times New Roman"/>
        <family val="1"/>
        <charset val="204"/>
      </rPr>
      <t>2461,4(РФ), 24,4(РХ), 24,6(МБ)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Усть-Бюрская СОШ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</si>
  <si>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</t>
    </r>
    <r>
      <rPr>
        <sz val="14"/>
        <rFont val="Times New Roman"/>
        <family val="1"/>
        <charset val="204"/>
      </rPr>
      <t>3054,9, из них:</t>
    </r>
    <r>
      <rPr>
        <b/>
        <sz val="14"/>
        <rFont val="Times New Roman"/>
        <family val="1"/>
        <charset val="204"/>
      </rPr>
      <t xml:space="preserve"> 61,1 (МБ), 2993,8 (РХ)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^Ремонт а/д с.Зеленое – д.Заря  (0,871 км)</t>
    </r>
  </si>
  <si>
    <t xml:space="preserve">^Стенды (д/с Ласточка) - 9,1;                                                                                                                                                                   ^Монтаж оповещения (д/с Звездочка) -71,4;                                                                                                                                                                                ^Приобретение пианино (д/с Калинка) - 96,9.  </t>
  </si>
  <si>
    <t xml:space="preserve">^Огнезащит.обраб.кровли (д/с Рябинушка -81,1, д/с Солнышко-36,2) - 117,3;                                                                                                                                                                     ^Проверка качества огнезащитной обработки дерев.конструкций (д/с Ромашка-4,0, д/с Родничок-4,0, д/с Радуга-8,0, д/с Аленушка-4,0) - 20,0;                                                                                                                                                                      ^Ремонт отопления (д/с Родничок-30,3, д/с Ласточка-411,4,  д/с Аленушка-40,0) - 481,7;                                                                      ^Ремонт канализации (д/с Ромашка) - 96,4;                                                                                                                               ^Установка, дооборудование Пожарной Сигнализации (д/с Рябинушка) - 73,1;                                                                                                                                                                                                                            ^Обучение по антитеррору (д/с Солнышко-3,0, д/с Рябинушка-3,0, д/с Радуга-3,0, д/с Ромашка-3,0, д/с Звездочка-3,0, д/с Ласточка-3,0, д/с Калинка-3,0, д/с Аленушка-3,0, д/с Родничок-3,0) - 27,0;                                                                                               ^ПСД на АУПС (д/с Рябинушка-95,2, д/с Ромашка-146,4, д/с Ласточка-119,0) - 360,6;                                                                                                              ^Ремонт помещений (д/с Звездочка-189,5 (полы пищ.блок)., д/с Рябинушка-122,1) - 311,6;                                                                             ^ИБП (д/с Радуга-4,5, д/с Родничок-4,5, д/с Солнышко-4,5, д/с Аленушка-4,5, д/с Рябинушка-4,5, д/с Ласточка-4,5, д/с Ромашка-4,5) - 31,5;                                                                                                                                                                                          ^Замена окон (д/с Звездочка) - 95,0;                                                                                                                                                            ^Оборудование на участок (д/с Калинка) - 290,0;                                                                                                                                                  ^Спортивный инвентарь (д/с Ласточка) - 36,8;                                                                                                                                                                     ^Оборудование в муз.зал (д/с Ласточка) - 24,7;                                                                                                                                                                                                  ^Приобретение мебели в группу (д/с Ласточка) - 19,4;                                                                                                             ^Приобретение оборудования в гладильную (д/с Ласточка) - 28,0;                                                                                       ^Дооборуд.видеонаблюдения (д/с Солнышко) - 31,0;                                                                                                                                    </t>
  </si>
  <si>
    <r>
      <t xml:space="preserve">6.Реализация мероприятий по развитию дошкольных образовательных организаций </t>
    </r>
    <r>
      <rPr>
        <sz val="14"/>
        <rFont val="Times New Roman"/>
        <family val="1"/>
        <charset val="204"/>
      </rPr>
      <t>- 1624,3</t>
    </r>
    <r>
      <rPr>
        <sz val="14"/>
        <rFont val="Times New Roman"/>
        <family val="1"/>
        <charset val="204"/>
      </rPr>
      <t>, из них</t>
    </r>
    <r>
      <rPr>
        <b/>
        <sz val="14"/>
        <rFont val="Times New Roman"/>
        <family val="1"/>
        <charset val="204"/>
      </rPr>
      <t>: 1591,8 (РХ), 32,5 (МБ): ^</t>
    </r>
    <r>
      <rPr>
        <sz val="14"/>
        <rFont val="Times New Roman"/>
        <family val="1"/>
        <charset val="204"/>
      </rPr>
      <t xml:space="preserve">Замена окон: д/с Рябинушка, д/с Ласточка </t>
    </r>
  </si>
  <si>
    <t xml:space="preserve"> о реализации муниципальных программ, действующих на территории Усть-Абаканского района Республики Хакасия за 1 квартал 2022 года.</t>
  </si>
  <si>
    <t xml:space="preserve">Муниципальная программа «Комплексное развитие сельских территорий Усть-Абаканского района»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</si>
  <si>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 - 5337,5: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- 3988,0,</t>
    </r>
    <r>
      <rPr>
        <sz val="14"/>
        <rFont val="Times New Roman"/>
        <family val="1"/>
        <charset val="204"/>
      </rPr>
      <t xml:space="preserve"> в том числе: 1. Заработная плата - 2341,9; 2. Начисления на выплаты по оплате труда - 536,8; 3. Услуги связи - 33,8; 4.Коммунальные услуги - 745,9; 5. Работы, услуги по содержанию имущества - 53,8; 6. Прочие работы, услуги - 71,2; 7. Увеличение стоимости основных средств - 54,9; 8. Увеличение стоимости ГСМ - 104,4; 9.Увеличение стоимости строит.материалов - 1,2; 10. Увеличение стоимости прочих оборотных запасов - 44,1 (канц. и хоз.товары).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</si>
  <si>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- 46,2,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</si>
  <si>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- 605,1,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- 147,4.</t>
    </r>
  </si>
  <si>
    <r>
      <t xml:space="preserve">Совершенствование библиотечной деятельности </t>
    </r>
    <r>
      <rPr>
        <sz val="14"/>
        <rFont val="Times New Roman"/>
        <family val="1"/>
        <charset val="204"/>
      </rPr>
      <t xml:space="preserve">- 6432,7, из них: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- 5489,4</t>
    </r>
    <r>
      <rPr>
        <sz val="14"/>
        <rFont val="Times New Roman"/>
        <family val="1"/>
        <charset val="204"/>
      </rPr>
      <t>, в том числе: 1. Заработная плата - 3895,8; 2. Начисления на выплаты по оплате труда - 900,0; 3. Услуги связи - 123,4; 4. Коммунальные услуги - 467,1; 5. Услуги по содержанию имущества - 18,2; 6. Прочие работы, услуги - 10,6; 7. Увеличение стоимости прочих оборотных запасов (материалов) - 42,0 (хоз.товары); 9. Увеличение стоимости основных средств - 1,7; Приобретение угля - 30,6.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</si>
  <si>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- 678,9,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- 52,1;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- 15,0;                                                                                                                                                                                        8. Приобретение сист.блоков - 52,7;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- 5,0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- 1,0).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</si>
  <si>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</si>
  <si>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r>
      <t xml:space="preserve">Сохранение культурных ценностей </t>
    </r>
    <r>
      <rPr>
        <sz val="14"/>
        <rFont val="Times New Roman"/>
        <family val="1"/>
        <charset val="204"/>
      </rPr>
      <t>- 1102,4</t>
    </r>
    <r>
      <rPr>
        <b/>
        <sz val="14"/>
        <rFont val="Times New Roman"/>
        <family val="1"/>
        <charset val="204"/>
      </rPr>
      <t xml:space="preserve">:
1.Обеспечение деятельности подведомственных учреждений МБУК «Усть-Абаканский районный историко-краеведческий музей» - 657,0, </t>
    </r>
    <r>
      <rPr>
        <sz val="14"/>
        <rFont val="Times New Roman"/>
        <family val="1"/>
        <charset val="204"/>
      </rPr>
      <t xml:space="preserve">в том числе: 1. Заработная плата - 387,4; 2. Начисления на выплаты по оплате труда - 84,7; 3. Услуги связи - 7,6; 4. Коммунальные услуги - 52,7; 5. Услуги по содержанию имущества - 15,8; 6. Прочие работы, услуги - 10,0; 7. Страхование - 21,3;  8.Увеличение стоимости прочих оборотных запасов (материалов) - 13,9 (хоз.товары, канц.товары); 9. Увеличение стоимости ГСМ - 41,3; 10. Увеличение стоимости строительных материалов - 21,5; 11. Увеличение стоимости медикаментов и перевязочных средств - 0,8 (аптечка автомобильная).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</si>
  <si>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- 69,5,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 (проведение обряда, оформление);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- 15,0.</t>
    </r>
  </si>
  <si>
    <r>
      <t xml:space="preserve">4.Капитальный ремонт в муниципальных учреждениях, в том числе проектно-сметная документация - 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</si>
  <si>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</si>
  <si>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- 159,8</t>
    </r>
    <r>
      <rPr>
        <sz val="14"/>
        <rFont val="Times New Roman"/>
        <family val="1"/>
        <charset val="204"/>
      </rPr>
      <t xml:space="preserve">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</si>
  <si>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- 77,7: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1. Конкурс рисунков ко Дню защитника Отечества - 14,2;                                                                                                                                  2. Выставка-конкурс мастеров ДПТ «Волшебные нити» - 7,0;                                                                                                                      3. Районный конкурс ДПИ «Броня крепка и танки наши быстры» - 5,0;                                                                                                                     4. Конкурс для девочек «На балу у Золушки» - 10,0;                                                                                                                                                  5. Районный фестиваль работников культуры «Звезда культуры» - 30,0;                                                                                                                                                                  6. Выставка-конкурс ДПТ «Мир спичек» - 4,0;                                                                                                                                                              7. Районный фотоконкурс «Что такое счастье» - 2,1;                                                                                                                                                 8. Районный фотоконкурс «Женщины могут все» - 5,4.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</si>
  <si>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- 63,5: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- 48,45;                                                                                                 2. Литература о народах России - 15,0.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</si>
  <si>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- 317,9,</t>
    </r>
    <r>
      <rPr>
        <sz val="14"/>
        <rFont val="Times New Roman"/>
        <family val="1"/>
        <charset val="204"/>
      </rPr>
      <t xml:space="preserve"> в том числе: 1. Заработная плата - 238,8; 2. Начисления на выплаты по оплате труда - 63,6; 3. Услуги связи - 4,7; 4. Услуги по содержанию имущества - 0,4; 5.Прочие работы, услуги - 2,5; 6.Увеличение стоимости основных средств - 0,38; 7.Увеличение стоимости прочих оборотных запасов - 7,52 (канцтовары).</t>
    </r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</si>
  <si>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- 7,4,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</si>
  <si>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- 76,4, из них 1,5 (МБ), 74,9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</si>
  <si>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2.Мероприятия по поддержке и развитию культуры, искусства и архивного дела - 376,0:                                                       </t>
    </r>
    <r>
      <rPr>
        <sz val="14"/>
        <rFont val="Times New Roman"/>
        <family val="1"/>
        <charset val="204"/>
      </rPr>
      <t xml:space="preserve">1. Конкурс «Новогодняя сказка» - 2,7;                                                                                                                                                                                      2. Мероприятие «Этот старый Новый год» - 3,3;                                                                                                                                                             3. Фотоконкурс «Креативная Елка-2022» - 5,0;                                                                                                                                                                  4.Конкурс детских рисунков «Дед Мороз и Снегурочка» - 4,8;                                                                                                                              5. Онлайн-тест «Блокада Ленинграда» - 1,65;                                                                                                                                                                                6. Онлайн-конкурс видеопоздравлений, посвященный Татьяниному Дню - 1,65;                                                                                                                        7. Укрепление МТБ - 336,2;                                                                                                                                                                                  8. Мероприятие, посвященное памяти о росссиянах, исполнявщших служебный долг за пределами Отечества - 7,0;                                                                                                                                                                                                                                              9. Мероприятие, посвященное 303 годовщине вывода войск из Авгнистана - 7,5;                                                                                                                    10. Районный конкурс «Подарок к 8 марта» - 3,25;                                                                                                                                                   11. Мероприятие «Наша масленница широка и весела» - 2,95.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</si>
  <si>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1.Органы местного самоуправления - 1079,6</t>
    </r>
    <r>
      <rPr>
        <sz val="14"/>
        <rFont val="Times New Roman"/>
        <family val="1"/>
        <charset val="204"/>
      </rPr>
      <t xml:space="preserve">, в том числе: 1. Заработная плата - 851,5; 2. Начисления на выплаты по оплате труда - 210,4; 3. Услуги связи - 4,6;  4. Услуги по содержанию имущества - 2,45; 5. Прочие работы и услуги - 9,7; 6. Увеличение стоимости прочих материальных запасов - 0,95.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- 5091,0,</t>
    </r>
    <r>
      <rPr>
        <sz val="14"/>
        <rFont val="Times New Roman"/>
        <family val="1"/>
        <charset val="204"/>
      </rPr>
      <t xml:space="preserve"> в том числе: 1. Заработная плата - 2832,3; 2. Начисления на ыплаты по оплате труда - 735,5; 3. Услуги связи - 11,5; 4. Услуги по содержанию имущества - 14,7; 5. Прочие работы, услуги - 66,1; 6.Страхование автомобиля - 2,0; 7. Увеличение стоимости ГСМ - 155,7; 8. Увеличение стоимости прочих оборотных запасов (материалов) - 10,3; 9. Увеличение стоимости основных средств - 1260,0; 10. Прочие расходы - 2,9.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</si>
  <si>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1.Проведение спортивных мероприятий, обеспечение подготовки команд - 62,8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девушек (15-16 лет) г.Кемерово - 13,6;                                                                                                        2. Первенство СФО по боксу среди юниорок (17-18 лет) и девочек (13-14 лет) г.Кемерово - 6,6;                                                                                              3.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4. Первенство по боксу среди юношей 15-16 лет г.Барнаул - 14,0;                                                                                                                                                       5. Первенство России по рукопашному бою среди юниоров г.Орел - 11,5;                                                                                                                           6. Участие в турнире «Лига Сибири» по баскетболу г.Зеленогорск - 5,9;                                                                                                                              7. Участие в первенстве СФО по спортивной волной борьбе г.Тулун - 6,6.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</si>
  <si>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1511,4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- 861,2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- 685,9; 2. Начисления на выплаты по оплате труда - 175,3.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2.Укрепление материально-технической базы - 650,2</t>
    </r>
    <r>
      <rPr>
        <sz val="14"/>
        <rFont val="Times New Roman"/>
        <family val="1"/>
        <charset val="204"/>
      </rPr>
      <t xml:space="preserve">, в том числе: 1. Будо-маты - 331,2; 2. Мебель (столы) - 19,0; 3. Спортинвентарь (мячи, утяжелители, шлемы, перчатки, тренажеры, медецинболы) - 300,0.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</si>
  <si>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- 77,1,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2.Первенство Усть-Абаканского района по мини-футболу - 5,5;                                                                                                                                    3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8.Первенство по Мини-футболу - 6,3;                                                                                                                                                           9. Остаток на счете - 5,94.                        </t>
    </r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</si>
  <si>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(МАУ "Музей "Древние курганы Салбыкской степи") - 217,8,</t>
    </r>
    <r>
      <rPr>
        <sz val="14"/>
        <rFont val="Times New Roman"/>
        <family val="1"/>
        <charset val="204"/>
      </rPr>
      <t xml:space="preserve"> в том числе: 1. Оплата труда - 165,3; 2.  Начисления на выплаты по оплате труда - 42,6; 3. Увеличение стоимости проч.расходов - 9,9.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</si>
  <si>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</si>
  <si>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3. Организация, координация туристической деятельности и продвижения туристического продукта -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</si>
  <si>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- 3641,4: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2294,7; начисления на выплаты по оплате труда – 729,4; услуги связи – 26,9; работы, услуги по содержанию имущества – 34,6; прочие работы, услуги – 389,9; увеличение стоимости основных средств – 160,5; увеличение стоимости материальных запасов – 5,0; прочие расходы – 0,4.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- 27541,5</t>
    </r>
    <r>
      <rPr>
        <sz val="14"/>
        <rFont val="Times New Roman"/>
        <family val="1"/>
        <charset val="204"/>
      </rPr>
      <t xml:space="preserve">, в том числе: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^Дотации на выравнивание бюджетной обеспеченности поселений - 27391,5;                                                                   ^Иные межбюджетные трансферты на поддержку мер по обеспечению сбалансированности бюджетов поселений - 150,0.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</si>
  <si>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3. Обеспечение деятельности подведомственных учреждений (обеспечение деятельности МКУ "Усть-Абаканская районная правовая служба" - 2098,5, </t>
    </r>
    <r>
      <rPr>
        <sz val="14"/>
        <rFont val="Times New Roman"/>
        <family val="1"/>
        <charset val="204"/>
      </rPr>
      <t>из них: Обеспечение деятельности МКУ "Усть-Абаканская районная правовая служба", в том числе: заработная плата - 1661,3; начисления на выплаты по оплате труда – 339,2; услуги связи – 28,5; работы, услуги по содержанию имущества – 1,7; прочие работы, услуги – 9,2; увеличение стоимости основных средств - 3,2; увеличение стоимости материальных запасов – 54,4; уплата прочих налогов - 1,0.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4. Осуществление государственных полномочий по образованию и обеспечению деятельности комиссий по делам несовершеннолетних и защите их прав - 113,5 (РХ)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Осуществление государственных полномочий по созданию, организации и обеспечению деятельности административных комиссий муниципальных образований - 140,2 (РХ).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</si>
  <si>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- 8,0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- 8,0.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</si>
  <si>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 Подготовка документов территориального планирования и правил землепользования и застройки - </t>
    </r>
    <r>
      <rPr>
        <sz val="14"/>
        <color theme="1"/>
        <rFont val="Times New Roman"/>
        <family val="1"/>
        <charset val="204"/>
      </rPr>
      <t>, из них:</t>
    </r>
    <r>
      <rPr>
        <b/>
        <sz val="14"/>
        <color theme="1"/>
        <rFont val="Times New Roman"/>
        <family val="1"/>
        <charset val="204"/>
      </rPr>
      <t xml:space="preserve"> 59,0 (МБ), 2889,0 (РХ), в том числе: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^Разработка проекта внесения изменений в ген.план и проекта внесения изменений в правила землепользования и застройки Доможаковского с/с - 550,0;                                                                                                                ^Описание границ территориальных зон,утвержденных в составе правил землепользования и застройки Усть-Бюрского с/с - 398,0;                                                                                                                                                                                      ^Научно-иследовательские работы по разработке проекта внесения изменений в документы территориального планирования Весенненского и Чарковского с/с Усть-Абаканского р-на - 1895,0;                                                                                               ^Работы по разработке проекта внесения изменений в документы градостроительного зонирования Весенненского с/с Усть-Абаканского района РХ - 55,0;                                                                                                                                                                ^Работы по разработке проекта внесения изменений в документы градостроительного зонирования Чарковского с/с Усть-Абаканского района РХ-50,0.</t>
    </r>
  </si>
  <si>
    <r>
      <t xml:space="preserve">4.Обеспечение обслуживания, содержания и распоряжения муниципальной собственность - 20,2,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- 20,2.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</si>
  <si>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1.Обеспечение деятельности УИО - 3339,3</t>
    </r>
    <r>
      <rPr>
        <sz val="14"/>
        <color theme="1"/>
        <rFont val="Times New Roman"/>
        <family val="1"/>
        <charset val="204"/>
      </rPr>
      <t xml:space="preserve">, в том числе: заработная плата - 2237,6; начисления на выплаты по оплате труда - 463,1; командировочные расходы - 4,5; услуги связи - 47,0; конверты - 0,9; транспортные услуги - 62,8; работы, услуги по содержанию имущества - 93,0; прочие работы, услуги - </t>
    </r>
    <r>
      <rPr>
        <sz val="14"/>
        <rFont val="Times New Roman"/>
        <family val="1"/>
        <charset val="204"/>
      </rPr>
      <t>106,1</t>
    </r>
    <r>
      <rPr>
        <sz val="14"/>
        <color theme="1"/>
        <rFont val="Times New Roman"/>
        <family val="1"/>
        <charset val="204"/>
      </rPr>
      <t xml:space="preserve">;  приобретение основных средств - 188,2; приобретение ГСМ - 43,6; приобретение материальных запасов - </t>
    </r>
    <r>
      <rPr>
        <sz val="14"/>
        <rFont val="Times New Roman"/>
        <family val="1"/>
        <charset val="204"/>
      </rPr>
      <t>92,5.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- 8,0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</si>
  <si>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2. Экспертиза сметной стоимости - 204,7.           </t>
  </si>
  <si>
    <r>
      <rPr>
        <b/>
        <sz val="14"/>
        <rFont val="Times New Roman"/>
        <family val="1"/>
        <charset val="204"/>
      </rPr>
      <t>2.Иные межбюджетные трансферты на содержание, капитальный ремонт и строительство дорог общего пользования, в том числе разработка проектно-сметной документации - 19737,5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</si>
  <si>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 маршрута № 113 «п.Усть-Абакан – п.Расцвет – п.Тепличный – с.Зелёное»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</si>
  <si>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330,6, в том числе: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- 125,9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- 16,6;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- 11,3;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- 12,8;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- 13,9; ^Содержание автомобильных дорог местного значения в границах муниципального образования Вершино-Биджинский сельсовет, Московский сельсовет - 39,9.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</si>
  <si>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ОТЧЕТ</t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</si>
  <si>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 запланировано на 2 квартал 2022 года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</si>
  <si>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2022 года;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2.Возмещение части затрат хозяйствующим субъектам, осуществляющим торговую деятельность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торговли, в 1 квартале 2022 года не предоставлялись.</t>
    </r>
  </si>
  <si>
    <r>
      <rPr>
        <b/>
        <sz val="14"/>
        <rFont val="Times New Roman"/>
        <family val="1"/>
        <charset val="204"/>
      </rPr>
      <t>Обеспечение благоустроенным жильем граждан, проживающих на сельской территории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- 0,2</t>
    </r>
    <r>
      <rPr>
        <sz val="14"/>
        <rFont val="Times New Roman"/>
        <family val="1"/>
        <charset val="204"/>
      </rPr>
      <t xml:space="preserve">, из них: Оплата земельного налога                                                                    </t>
    </r>
    <r>
      <rPr>
        <b/>
        <sz val="14"/>
        <rFont val="Times New Roman"/>
        <family val="1"/>
        <charset val="204"/>
      </rPr>
      <t xml:space="preserve"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</t>
    </r>
    <r>
      <rPr>
        <sz val="14"/>
        <rFont val="Times New Roman"/>
        <family val="1"/>
        <charset val="204"/>
      </rPr>
      <t>Подготовка пакета документов по включению в Перечень получателей субсидий на 2022 год - 1 чел.</t>
    </r>
  </si>
  <si>
    <r>
      <t>Обеспечение деятельности органов местного самоуправления - 2437,1</t>
    </r>
    <r>
      <rPr>
        <sz val="14"/>
        <rFont val="Times New Roman"/>
        <family val="1"/>
        <charset val="204"/>
      </rPr>
      <t xml:space="preserve">,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- 2217,4, </t>
    </r>
    <r>
      <rPr>
        <sz val="14"/>
        <rFont val="Times New Roman"/>
        <family val="1"/>
        <charset val="204"/>
      </rPr>
      <t xml:space="preserve">в том числе: заработная плата – 1398,8; социальное пособие - 3,3; начисления на выплаты по оплате труда – 296,1; услуги связи – 24,2; коммунальные услуги - 146,9; работы, услуги по содержанию имущества – 24,8; прочие работы, услуги – 246,4; страхование - 2,2; увеличение стоимости материальных запасов – 67,6; прочие расходы – 7,1.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- 47,7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- 172,0 (РХ)</t>
    </r>
    <r>
      <rPr>
        <sz val="14"/>
        <rFont val="Times New Roman"/>
        <family val="1"/>
        <charset val="204"/>
      </rPr>
      <t>, из них: заработная плата – 104,5; начисления на выплаты по оплате труда – 31,5; уничтожение биологических отходов путем сжигания в спец.печах - 36,0.</t>
    </r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</si>
  <si>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1278,1, из них:</t>
    </r>
    <r>
      <rPr>
        <b/>
        <sz val="14"/>
        <rFont val="Times New Roman"/>
        <family val="1"/>
        <charset val="204"/>
      </rPr>
      <t xml:space="preserve"> 1167,3 (МБ), 110,8 (РХ)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- 1019,6;                                                                                                                                                  ^Оказание материальной помощи малообеспеченным категориям населения - 40,0 (3 чел.);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- 7,7 (компенсация за комунальные услуги пенсионерам);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- 110,8 (РХ)                                       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(5 чел.);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1217,6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</si>
  <si>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- 1163,9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- 1046,8, услуги связи-34,0, коммунальные услуги -17,2, услуги по содержанию имущества-14,8, прочие услуги-21,8,  приобретение мат.запасов- 29,3.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- 7501,1 (РХ),</t>
    </r>
    <r>
      <rPr>
        <sz val="14"/>
        <rFont val="Times New Roman"/>
        <family val="1"/>
        <charset val="204"/>
      </rPr>
      <t xml:space="preserve"> в том числе: Опекунское пособие на 276 ребенка - 4482,1; вознаграждение приемным семьям 51 чел. - 3019,0.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</t>
    </r>
    <r>
      <rPr>
        <sz val="14"/>
        <rFont val="Times New Roman"/>
        <family val="1"/>
        <charset val="204"/>
      </rPr>
      <t xml:space="preserve">Приобретены 5 квартир для лиц из числа детей-сирот и детей, оставшихся без попечения родителей, общей площадью 180,7 кв.м. Оплата за приобретенные квартиры будет произведена во 2 квартале 2022 г. 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</si>
  <si>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- 440,4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- 405,2, коммунальные услуги - 24,5,  прочие расходы - 10,7.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3.Мероприятия по организации отдыха, оздоровления и занятости несовершеннолетних - 1449,0 </t>
    </r>
    <r>
      <rPr>
        <sz val="14"/>
        <rFont val="Times New Roman"/>
        <family val="1"/>
        <charset val="204"/>
      </rPr>
      <t xml:space="preserve"> Приобретение облучателей, мебели имягкого инвентаря в ЗЛ "Дружба"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4.Проведение ремонта загородных детских лагерей, оздоровительных лагерей - </t>
    </r>
    <r>
      <rPr>
        <sz val="14"/>
        <rFont val="Times New Roman"/>
        <family val="1"/>
        <charset val="204"/>
      </rPr>
      <t xml:space="preserve">Проведены торги, ремонтные работы будут проведены во 2 квартале 2022г.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</si>
  <si>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Осуществление органами местного самоуправления государственных полномочий в области охраны труда - 106,1 (РХ)</t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</si>
  <si>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- 11162,5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- 5832,8, услуги связи - 13,7, транспортные услуги - 39,9, коммунальные услуги - 3417,00, услуги по сод.имущества - 277,3, прочие услуги - 117,7, прочие расходы - 969,3, приобретение основных средств -70,4, приобретение мат.запасов - 424,4.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</si>
  <si>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</si>
  <si>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- 215,4,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- 178,6.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</si>
  <si>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- 1748,9,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Звездочка) - 10,0;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Родничок-18,6, д/с Ромашка-19,4, д/с Звездочка-43,5, д/с Аленушка-89,1) - 170,6;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Калинка-348,7) - 386,7;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лестниц,огражд.кровли: (д/с Ромашка) - 7,2;                                                                                                                                                                                                                                                               ^Ремонт отопления: (д/с Аленушка) - 108,8;                                                                                                                             ^Ремонт освещения, электрооборудования: (д/с Радуга) - 63,8;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^Ремонт помещений: (д/с Рябинушка) - 30,5;                                                                                                                                          ^Дооборуд., ремонт видеонаблюдения: (д/с Радуга) - 15,0.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</si>
  <si>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- 20997,0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труда-20155,5, услуги связи-8,8, прочие услуги-536,6, приобретение мат.запасов-296,1.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</si>
  <si>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- 35580,1: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труда-11106,2, услуги связи-48,1, транспортные услуги-809,1, коммунальные услуги-14598,1, аренда-17,7 т. руб.,услуги по сод.имущества-2261,0, прочие услуги-881,6, прочие расходы-2263,8, приобретение основных средств-466,2, приобретение мат.запасов-3128,3. </t>
    </r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</si>
  <si>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- 20,0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</si>
  <si>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 Создание условия для обеспечения современного качества образования - 9153,6</t>
    </r>
    <r>
      <rPr>
        <sz val="14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в том числе:</t>
    </r>
    <r>
      <rPr>
        <b/>
        <sz val="14"/>
        <color theme="1"/>
        <rFont val="Times New Roman"/>
        <family val="1"/>
        <charset val="204"/>
      </rPr>
      <t xml:space="preserve">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СОШ) - 224,7;                                                                                                                                                                                                                             ^Замена окон, дверей: (У-Бюрская СОШ) - 43,9;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СОШ-330,4, Расцветская СОШ-253,6, Райковская СОШ-243,2, Доможаковская СОШ-108,8, Сапоговская СОШ-174,5, Калининская СОШ-4,7) - 1289,2;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Солнечная СОШ-47,7) - 1084,5;                                                                                                                                                                                  ^Приобретение школьной мебели: (ОШИ) - 125,0;                                                                                                                                                 ^Приобретение макета пнев.оружия (Усть-Абаканская СОШ) - 38,0;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^Ремонт кровли: (Сапоговская СОШ (козырьки) - 266,0;                                                                                                        ^Приобретение жалюзи: (Доможаковская СОШ-59,9, Сапоговская СОШ-4,8, Усть-Абаканская СОШ-134,6) - 199,3;                                                                                                                                                                                                      ^Локально-вычислительная сеть: (Красноозерная ООШ) - 115,6;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   ^Установка противожарных дверей, люков: (Опытненская СОШ-106,0, Сапоговская СОШ-134,0, Расцветская СОШ-128,0, Московская СОШ-30,0, Весенненская СОШ-67,0, Солнечная СОШ-37,5) - 502,5;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</si>
  <si>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t xml:space="preserve">^Приобретение мебели в столовую: (Калининская СОШ-50,5, Опытненская СОШ-70,0) - 120,5;                                                                                    ^Огнезащитная обработка: (Опытненская СОШ-23,3, Весенненская СОШ-42,9) - 66,2;                                                                        ^Приобретение огнетушителей и против.знаков, ГДЗК, пож.рукавов: (Райковская СОШ) - 1,7;                                                 ^Приобретение клас.досок: (Калининская СОШ-51,5, Доможаковская СОШ-34,0) - 85,5;                                                ^Приобретение орг.техники: (Калининская СОШ-168,5, ОШИ-106,2, Сапоговская СОШ-330,0, В-Биджинская СОШ-220,0, Московская СОШ-220,0, Доможаковская СОШ-234,1, Солнечная СОШ-220,0, Росток-110,0, Райковская СОШ-313,3, Опытненская СОШ-110,0, Расцветская СОШ-110,0, Чарковская СОШИ-220,0, Усть-Абаканская СОШ-106,9, Весенненская СОШ-220,0, У-Бюрская СОШ-200,0, Красноозерная ООШ-217,5) - 3106,5;                                                                                                                                                                                                         ^Приобретение мебели в группу д/с: (Усть-Бюрская СОШ-17,0, Сапоговская СОШ-40,0) - 57,0;                                                                                  ^Ремонт отопления: (Усть-Абаканская СОШ) - 262,5;                                                                                                                            ^Ремонт вентиляции: (Росток) - 163,0;                                                                                                                                                          ^Ремонт системы холодного водоснабжения: (Чапаевская СОШ-242,4, Сапоговская СОШ-458,4) - 700,8;                                                                                                         ^Определение кат.помещений по вз-пож.: (Опытненская СОШ-6,4, Весенненская СОШ-24,0) - 30,4;                                                                     ^Конкурс "А ну-ка, девушки"- 34,0;                                                                                                                                                                     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- 30,3.                                                                                                            </t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</si>
  <si>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- 8718,2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- 89493,1(РХ)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труда-86040,1, услуги связи-44,0, прочие услуги-1169,6, приобретение основных средств-964,5, приобретение мат.запасов -1274,9.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</si>
  <si>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7.Организация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- 575,6, из них:</t>
    </r>
    <r>
      <rPr>
        <b/>
        <sz val="14"/>
        <color theme="1"/>
        <rFont val="Times New Roman"/>
        <family val="1"/>
        <charset val="204"/>
      </rPr>
      <t xml:space="preserve"> 140,6 (МБ), 435,1 (РХ) </t>
    </r>
    <r>
      <rPr>
        <sz val="14"/>
        <color theme="1"/>
        <rFont val="Times New Roman"/>
        <family val="1"/>
        <charset val="204"/>
      </rPr>
      <t xml:space="preserve"> (927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8.Организация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4783,9, из них: </t>
    </r>
    <r>
      <rPr>
        <b/>
        <sz val="14"/>
        <color theme="1"/>
        <rFont val="Times New Roman"/>
        <family val="1"/>
        <charset val="204"/>
      </rPr>
      <t xml:space="preserve">47,8(МБ), 473,6(РХ), 4262,4(ФБ).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</si>
  <si>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- 2019,3</t>
    </r>
    <r>
      <rPr>
        <sz val="14"/>
        <color theme="1"/>
        <rFont val="Times New Roman"/>
        <family val="1"/>
        <charset val="204"/>
      </rPr>
      <t xml:space="preserve">, из них: оплата труда-1821,8, услуги связи-13,4, услуги по сод.имущества-37,3, прочие услуги- 91,5, прочие расходы-23,1, приобретение мат.запасов-32,2.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- 4906,2,</t>
    </r>
    <r>
      <rPr>
        <sz val="14"/>
        <color theme="1"/>
        <rFont val="Times New Roman"/>
        <family val="1"/>
        <charset val="204"/>
      </rPr>
      <t xml:space="preserve"> из них: оплата труда-4137,9, услуги связи-26,4, коммунальные услуги-151,6, аренда-25,0, услуги по сод.имущества- 46,7, прочие услуги-150,3, прочие расходы-13,2, приобретение основных средств-29,3, приобретение мат.запасов-325,8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</si>
  <si>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- 55632,6, из них: </t>
    </r>
    <r>
      <rPr>
        <b/>
        <sz val="14"/>
        <color theme="1"/>
        <rFont val="Times New Roman"/>
        <family val="1"/>
        <charset val="204"/>
      </rPr>
      <t xml:space="preserve">50119,4 (РФ); 4956,9 (РХ); 556,3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</si>
  <si>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- 3083,7,</t>
    </r>
    <r>
      <rPr>
        <sz val="14"/>
        <rFont val="Times New Roman"/>
        <family val="1"/>
        <charset val="204"/>
      </rPr>
      <t xml:space="preserve"> из них: оплата труда-2886,9, услуги связи-7,4, коммунальные услуги-99,0, услуги по сод.имущества-13,7, прочие услуги-13,7, приобретение основных средств- 33,4, приобретение мат.запасов-29,6.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- 2773,9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труда-2458,63, услуги связи-6,03, коммунальные услуги-266,82, услуи по содержанию имущества-3,1, прочие услуги-39,3.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- 4831,5,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труда-4146,8, услуги связи-7,5, коммунальные услуги-390,7, услуи по содержанию имущества-165,6, прочие услуги-26,0, увеличение стоимости основных средств-58,1, увеличение стоимости материальных запасов-36,8.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</si>
  <si>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- 556,4,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- 214,2;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- 120,1,                                                                                                                                                                            ^Монтаж эл.оборуд. ЦДО - 19,1.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</si>
  <si>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- 1,0 (</t>
    </r>
    <r>
      <rPr>
        <sz val="14"/>
        <rFont val="Times New Roman"/>
        <family val="1"/>
        <charset val="204"/>
      </rPr>
      <t xml:space="preserve">конкурсы, праздники для школьников и дошкольников).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</si>
  <si>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- 516,0,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</si>
  <si>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r>
      <rPr>
        <b/>
        <sz val="14"/>
        <rFont val="Times New Roman"/>
        <family val="1"/>
        <charset val="204"/>
      </rPr>
      <t>Мероприятия, направленные на патриотическое воспитание граждан - 20,1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4. "А, ну-ка, девушки" - 2,0;                                                                                                                                                                                       5. Остаток на счете на конец квартала - 9,1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</si>
  <si>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("Единая дежурная диспетчерская служба") -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1018,5</t>
    </r>
    <r>
      <rPr>
        <sz val="14"/>
        <rFont val="Times New Roman"/>
        <family val="1"/>
        <charset val="204"/>
      </rPr>
      <t xml:space="preserve">, в том числе: заработная плата - 830,4; страховые взносы - 188,1.                                                                   </t>
    </r>
    <r>
      <rPr>
        <b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- 3,0</t>
    </r>
    <r>
      <rPr>
        <sz val="14"/>
        <rFont val="Times New Roman"/>
        <family val="1"/>
        <charset val="204"/>
      </rPr>
      <t xml:space="preserve"> Изготовление баннера по пожарной безопасности.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3.Иные межбюджетные трансферты на мероприятия по защите населения от чрезвычайных ситуаций, пожарной безопасности и безопасности на водных объектах - 18,0 </t>
    </r>
    <r>
      <rPr>
        <sz val="14"/>
        <rFont val="Times New Roman"/>
        <family val="1"/>
        <charset val="204"/>
      </rPr>
      <t xml:space="preserve">Проведение опашки населенных пунктов.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</si>
  <si>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0,1</t>
    </r>
    <r>
      <rPr>
        <sz val="14"/>
        <color theme="1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^Мероприятия по профилактике асоциального поведения несовершеннолетних - 0,1 (КЗ 2021г за ГСМ).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</si>
  <si>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</si>
  <si>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Выдано 1 свидетельство на получение социальной выплаты. Срок действия свидетельства до 25 сентября 2022 г.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</si>
  <si>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Субсидии муниципальным казенным предприятиям на финансовое обеспечение затрат для выполнения работ, оказания услуг в рамках осуществления уставной деятельности </t>
    </r>
    <r>
      <rPr>
        <sz val="14"/>
        <rFont val="Times New Roman"/>
        <family val="1"/>
        <charset val="204"/>
      </rPr>
      <t>Обследование тепловых сетей, установка видеонаблюдения в котельных, установка приборов учета (Выполнение работ планируется после окончания отопительного периода).</t>
    </r>
  </si>
  <si>
    <r>
      <t xml:space="preserve">1.2. Субсидии муниципальным казенным предприятиям на капитальный ремонт объектов коммунальной инфраструктуры - 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^подразделение с.Вершино-Биджа</t>
    </r>
    <r>
      <rPr>
        <b/>
        <sz val="14"/>
        <rFont val="Times New Roman"/>
        <family val="1"/>
        <charset val="204"/>
      </rPr>
      <t xml:space="preserve">  - </t>
    </r>
    <r>
      <rPr>
        <sz val="14"/>
        <rFont val="Times New Roman"/>
        <family val="1"/>
        <charset val="204"/>
      </rPr>
      <t>Капитальный ремонт санитарно-защитной зоны на водозаборе (Выполнение работ планируется после окончания отопительного периода).                                                                             ^подразделение а.Доможаков - Капитальный ремонт сетей теплоснабжения и водопровода по адресу: РХ, Усть-Абаканский район, а. Доможаков, от ТК района ДК в сторон детского сада протяженностью 273 м (Выполнение работ планируется после окончания отопительного периода).</t>
    </r>
  </si>
  <si>
    <r>
      <t xml:space="preserve">1.3.Поддержка и развитие систем коммунального комплекса: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сельсовета, приобретение оборудования (Выполнение работ планируется после окончания отопительного периода);                                                                                                        ^Модернизация системы теплоснабжения Расцветовского сельсовета ( в то м числе разработка ПСД, государственная экспертиза ПСД, реконструкция тепловых сетей) (Выполнение работ планируется после окончания отопительного периода).                                                                                                                          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</si>
  <si>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</si>
  <si>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- 2054,4,</t>
    </r>
    <r>
      <rPr>
        <sz val="14"/>
        <color theme="1"/>
        <rFont val="Times New Roman"/>
        <family val="1"/>
        <charset val="204"/>
      </rPr>
      <t xml:space="preserve"> в том числе: заработная плата - 1448,4; страховые взносы - 329,7; услуги связи - 25,2; коммунальные услуги - 17,2; работы, услуги по содержанию имущества - 26,0; прочие работы, услуги - 65,8; увеличение стоимости основных средств - 53,5; увеличение стоимости мат.запасов - 88,1; прочие налоги и сборы - 0,5.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</si>
  <si>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- 698,2,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- 18,0;                                                                                                                                                                                               2. Ремонт кабинета ДК Гагарино - 559,25;                                                                                                                                                             3. Концертная программа, посвященная международному женскому дню 8 марта 2022 г. - 15,4;                                                                                4. Праздник «Масленница Великая» - 15,0;                                                                                                                                                                                                5. Игровая программа, посвященная 23 февраля - 7,5;                                                                                                                                          6. Концертная программа «Женское счастье» - 10,0;                                                                                                                                                           7. День работника ЖКХ - 26,4;                                                                                                                                                                                      8. День работника культуры - 15,0;                                                                                                                                                                                              9. Районный конкурс к международному женскому дню «Маленькая мисс 2022» - 12,0;                                                                                                        10. Орг.взнос за участие в фестивале «Созвездие улыбок» - 7,4;                                                                                                                           11. Онлайн-проект «Звездные семьи Усть-Абаканского района» - 1,0;                                                                                                                                   12. Участие в семинаре работников культуры - 11,25.</t>
    </r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</si>
  <si>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</t>
    </r>
    <r>
      <rPr>
        <sz val="14"/>
        <rFont val="Times New Roman"/>
        <family val="1"/>
        <charset val="204"/>
      </rPr>
      <t>Изготовление листовок, памяток запланировано на 3-й квартал 2022года.</t>
    </r>
  </si>
  <si>
    <r>
      <t>2.Строительство, реконструкция объектов муниципальной собственности, в том числе разработка проектно-сметной документации - 1,1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</si>
  <si>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- 1783,2,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- 107,7;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- 95,9;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- 121,0;                                                                                                                                                                    ^Проведение обучения по охране труда - 14,2;                                                                                                                                                                                       ^Проведение медицинских осмотров - 5,4;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- 4,7 (мыло туалетное,крем для рук);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- 0,5.       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</si>
  <si>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t xml:space="preserve">   </t>
  </si>
  <si>
    <r>
      <t xml:space="preserve"> Региональный проект Республики Хакасия «Чистая вода»:                                                                                         1 Строительство и реконструкция объектов муниципальной собственности, в том числе разработка проектно-сметной документации</t>
    </r>
    <r>
      <rPr>
        <sz val="14"/>
        <color theme="1"/>
        <rFont val="Times New Roman"/>
        <family val="1"/>
        <charset val="204"/>
      </rPr>
      <t xml:space="preserve"> - Авторский надзор по строительству водопровода с.Зеленое (Контракт будет заключен во втором квартале 2022 года)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 «Строительство и реконструкция объектов питьевого водоснабжения ( в том числе софинансирование с республиканским бюджетом» </t>
    </r>
    <r>
      <rPr>
        <sz val="14"/>
        <color theme="1"/>
        <rFont val="Times New Roman"/>
        <family val="1"/>
        <charset val="204"/>
      </rPr>
      <t>- Строительство системы водоснабжения с. Зеленое (аукцион проведен 21.03.2022)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</si>
  <si>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- 2,0</t>
    </r>
    <r>
      <rPr>
        <sz val="14"/>
        <rFont val="Times New Roman"/>
        <family val="1"/>
        <charset val="204"/>
      </rPr>
      <t>, из них:                                                                    ^ГСМ для проведения рейдовых мероприятий</t>
    </r>
  </si>
  <si>
    <r>
      <rPr>
        <b/>
        <sz val="14"/>
        <rFont val="Times New Roman"/>
        <family val="1"/>
        <charset val="204"/>
      </rPr>
      <t xml:space="preserve">Укрепление безопасности и общественного порядка в Усть-Абаканском районе </t>
    </r>
    <r>
      <rPr>
        <sz val="14"/>
        <rFont val="Times New Roman"/>
        <family val="1"/>
        <charset val="204"/>
      </rPr>
      <t xml:space="preserve">Мероприятия запланированы на 2-3 кв-л 2022года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</si>
  <si>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Мероприятия по профилактике безнадзорности и правонарушений несовершеннолетних </t>
    </r>
    <r>
      <rPr>
        <sz val="14"/>
        <rFont val="Times New Roman"/>
        <family val="1"/>
        <charset val="204"/>
      </rPr>
      <t xml:space="preserve">Мероприятия запланированы на 2-3 кв-л 2022года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</si>
</sst>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left"/>
    </xf>
    <xf numFmtId="164" fontId="9" fillId="0" borderId="0" xfId="0" applyNumberFormat="1" applyFont="1" applyFill="1" applyAlignment="1">
      <alignment horizontal="right" vertical="top"/>
    </xf>
    <xf numFmtId="164" fontId="10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center" vertical="top"/>
    </xf>
    <xf numFmtId="165" fontId="5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5" fontId="12" fillId="0" borderId="1" xfId="0" applyNumberFormat="1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vertical="top" wrapText="1"/>
    </xf>
    <xf numFmtId="165" fontId="13" fillId="0" borderId="5" xfId="0" applyNumberFormat="1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horizontal="center" vertical="top"/>
    </xf>
    <xf numFmtId="165" fontId="13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5" fillId="0" borderId="5" xfId="0" applyNumberFormat="1" applyFont="1" applyFill="1" applyBorder="1" applyAlignment="1">
      <alignment horizontal="center" vertical="top"/>
    </xf>
    <xf numFmtId="0" fontId="18" fillId="0" borderId="5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13" fillId="0" borderId="8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left" vertical="top" wrapText="1"/>
    </xf>
    <xf numFmtId="165" fontId="12" fillId="0" borderId="5" xfId="0" applyNumberFormat="1" applyFont="1" applyFill="1" applyBorder="1" applyAlignment="1">
      <alignment vertical="top" wrapText="1"/>
    </xf>
    <xf numFmtId="0" fontId="14" fillId="0" borderId="9" xfId="0" applyFont="1" applyFill="1" applyBorder="1" applyAlignment="1">
      <alignment horizontal="left" vertical="top" wrapText="1"/>
    </xf>
    <xf numFmtId="165" fontId="12" fillId="0" borderId="6" xfId="0" applyNumberFormat="1" applyFont="1" applyFill="1" applyBorder="1" applyAlignment="1">
      <alignment vertical="top" wrapText="1"/>
    </xf>
    <xf numFmtId="0" fontId="14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165" fontId="5" fillId="0" borderId="8" xfId="0" applyNumberFormat="1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left" vertical="top" wrapText="1"/>
    </xf>
    <xf numFmtId="4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5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center"/>
    </xf>
    <xf numFmtId="0" fontId="15" fillId="0" borderId="7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 wrapText="1"/>
    </xf>
    <xf numFmtId="0" fontId="14" fillId="0" borderId="9" xfId="0" applyFont="1" applyFill="1" applyBorder="1" applyAlignment="1">
      <alignment vertical="top" wrapText="1"/>
    </xf>
    <xf numFmtId="0" fontId="9" fillId="0" borderId="0" xfId="0" applyFont="1" applyFill="1" applyAlignment="1"/>
    <xf numFmtId="0" fontId="11" fillId="0" borderId="0" xfId="0" applyFont="1" applyFill="1"/>
    <xf numFmtId="165" fontId="5" fillId="0" borderId="6" xfId="0" applyNumberFormat="1" applyFont="1" applyFill="1" applyBorder="1" applyAlignment="1">
      <alignment horizontal="center" vertical="top"/>
    </xf>
    <xf numFmtId="0" fontId="18" fillId="0" borderId="9" xfId="0" applyFont="1" applyFill="1" applyBorder="1" applyAlignment="1">
      <alignment vertical="top" wrapText="1"/>
    </xf>
    <xf numFmtId="0" fontId="18" fillId="0" borderId="6" xfId="0" applyFont="1" applyFill="1" applyBorder="1" applyAlignment="1">
      <alignment vertical="top" wrapText="1"/>
    </xf>
    <xf numFmtId="0" fontId="9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12" fillId="0" borderId="8" xfId="0" applyNumberFormat="1" applyFont="1" applyFill="1" applyBorder="1" applyAlignment="1">
      <alignment horizontal="center" vertical="top"/>
    </xf>
    <xf numFmtId="164" fontId="12" fillId="0" borderId="8" xfId="0" applyNumberFormat="1" applyFont="1" applyFill="1" applyBorder="1" applyAlignment="1">
      <alignment vertical="top"/>
    </xf>
    <xf numFmtId="164" fontId="12" fillId="0" borderId="6" xfId="0" applyNumberFormat="1" applyFont="1" applyFill="1" applyBorder="1" applyAlignment="1">
      <alignment horizontal="center" vertical="top"/>
    </xf>
    <xf numFmtId="164" fontId="12" fillId="0" borderId="1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top"/>
    </xf>
    <xf numFmtId="165" fontId="13" fillId="0" borderId="6" xfId="0" applyNumberFormat="1" applyFont="1" applyFill="1" applyBorder="1" applyAlignment="1">
      <alignment vertical="top" wrapText="1"/>
    </xf>
    <xf numFmtId="165" fontId="13" fillId="0" borderId="1" xfId="0" applyNumberFormat="1" applyFont="1" applyFill="1" applyBorder="1" applyAlignment="1">
      <alignment vertical="top" wrapText="1"/>
    </xf>
    <xf numFmtId="165" fontId="12" fillId="0" borderId="8" xfId="0" applyNumberFormat="1" applyFont="1" applyFill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2" fillId="0" borderId="0" xfId="0" applyFont="1" applyFill="1" applyAlignment="1">
      <alignment vertical="top" shrinkToFit="1"/>
    </xf>
    <xf numFmtId="1" fontId="2" fillId="0" borderId="0" xfId="0" applyNumberFormat="1" applyFont="1" applyFill="1" applyAlignment="1">
      <alignment horizontal="center" vertical="top" shrinkToFit="1"/>
    </xf>
    <xf numFmtId="0" fontId="2" fillId="0" borderId="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 vertical="top" wrapText="1"/>
    </xf>
    <xf numFmtId="165" fontId="13" fillId="0" borderId="1" xfId="0" applyNumberFormat="1" applyFont="1" applyFill="1" applyBorder="1" applyAlignment="1">
      <alignment horizontal="left" vertical="top" wrapText="1"/>
    </xf>
    <xf numFmtId="165" fontId="12" fillId="0" borderId="5" xfId="0" applyNumberFormat="1" applyFont="1" applyFill="1" applyBorder="1" applyAlignment="1">
      <alignment horizontal="left" vertical="top" wrapText="1"/>
    </xf>
    <xf numFmtId="165" fontId="12" fillId="0" borderId="8" xfId="0" applyNumberFormat="1" applyFont="1" applyFill="1" applyBorder="1" applyAlignment="1">
      <alignment horizontal="left" vertical="top" wrapText="1"/>
    </xf>
    <xf numFmtId="165" fontId="12" fillId="0" borderId="6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Alignment="1">
      <alignment horizontal="right" wrapText="1"/>
    </xf>
    <xf numFmtId="165" fontId="5" fillId="0" borderId="1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2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12" fillId="0" borderId="1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 wrapText="1"/>
    </xf>
    <xf numFmtId="165" fontId="13" fillId="0" borderId="8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0" fontId="12" fillId="0" borderId="5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165" fontId="5" fillId="0" borderId="2" xfId="0" applyNumberFormat="1" applyFont="1" applyFill="1" applyBorder="1" applyAlignment="1">
      <alignment horizontal="left" vertical="center" wrapText="1"/>
    </xf>
    <xf numFmtId="165" fontId="5" fillId="0" borderId="4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65" fontId="5" fillId="0" borderId="5" xfId="0" applyNumberFormat="1" applyFont="1" applyFill="1" applyBorder="1" applyAlignment="1">
      <alignment horizontal="center" vertical="top" wrapText="1"/>
    </xf>
    <xf numFmtId="165" fontId="5" fillId="0" borderId="6" xfId="0" applyNumberFormat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164" fontId="2" fillId="0" borderId="0" xfId="0" applyNumberFormat="1" applyFont="1" applyFill="1" applyAlignment="1">
      <alignment horizontal="right" vertical="top" shrinkToFit="1"/>
    </xf>
    <xf numFmtId="164" fontId="5" fillId="0" borderId="0" xfId="0" applyNumberFormat="1" applyFont="1" applyFill="1" applyAlignment="1">
      <alignment horizontal="right" vertical="top" shrinkToFit="1"/>
    </xf>
    <xf numFmtId="164" fontId="5" fillId="0" borderId="2" xfId="0" applyNumberFormat="1" applyFont="1" applyFill="1" applyBorder="1" applyAlignment="1">
      <alignment horizontal="center" vertical="center" shrinkToFit="1"/>
    </xf>
    <xf numFmtId="164" fontId="5" fillId="0" borderId="3" xfId="0" applyNumberFormat="1" applyFont="1" applyFill="1" applyBorder="1" applyAlignment="1">
      <alignment horizontal="center" vertical="center" shrinkToFit="1"/>
    </xf>
    <xf numFmtId="164" fontId="5" fillId="0" borderId="4" xfId="0" applyNumberFormat="1" applyFont="1" applyFill="1" applyBorder="1" applyAlignment="1">
      <alignment horizontal="center" vertical="center" shrinkToFit="1"/>
    </xf>
    <xf numFmtId="164" fontId="5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12" fillId="0" borderId="5" xfId="0" applyNumberFormat="1" applyFont="1" applyFill="1" applyBorder="1" applyAlignment="1">
      <alignment horizontal="right" vertical="top" shrinkToFit="1"/>
    </xf>
    <xf numFmtId="164" fontId="13" fillId="0" borderId="8" xfId="0" applyNumberFormat="1" applyFont="1" applyFill="1" applyBorder="1" applyAlignment="1">
      <alignment horizontal="right" vertical="top" shrinkToFit="1"/>
    </xf>
    <xf numFmtId="164" fontId="13" fillId="0" borderId="6" xfId="0" applyNumberFormat="1" applyFont="1" applyFill="1" applyBorder="1" applyAlignment="1">
      <alignment horizontal="right" vertical="top" shrinkToFit="1"/>
    </xf>
    <xf numFmtId="164" fontId="12" fillId="0" borderId="6" xfId="0" applyNumberFormat="1" applyFont="1" applyFill="1" applyBorder="1" applyAlignment="1">
      <alignment horizontal="right" vertical="top" shrinkToFit="1"/>
    </xf>
    <xf numFmtId="164" fontId="5" fillId="0" borderId="1" xfId="0" applyNumberFormat="1" applyFont="1" applyFill="1" applyBorder="1" applyAlignment="1">
      <alignment horizontal="right" vertical="top" shrinkToFit="1"/>
    </xf>
    <xf numFmtId="164" fontId="13" fillId="0" borderId="5" xfId="0" applyNumberFormat="1" applyFont="1" applyFill="1" applyBorder="1" applyAlignment="1">
      <alignment vertical="top" shrinkToFit="1"/>
    </xf>
    <xf numFmtId="164" fontId="12" fillId="0" borderId="5" xfId="0" applyNumberFormat="1" applyFont="1" applyFill="1" applyBorder="1" applyAlignment="1">
      <alignment vertical="top" shrinkToFit="1"/>
    </xf>
    <xf numFmtId="164" fontId="13" fillId="0" borderId="8" xfId="0" applyNumberFormat="1" applyFont="1" applyFill="1" applyBorder="1" applyAlignment="1">
      <alignment vertical="top" shrinkToFit="1"/>
    </xf>
    <xf numFmtId="164" fontId="12" fillId="0" borderId="8" xfId="0" applyNumberFormat="1" applyFont="1" applyFill="1" applyBorder="1" applyAlignment="1">
      <alignment vertical="top" shrinkToFit="1"/>
    </xf>
    <xf numFmtId="164" fontId="13" fillId="0" borderId="6" xfId="0" applyNumberFormat="1" applyFont="1" applyFill="1" applyBorder="1" applyAlignment="1">
      <alignment vertical="top" shrinkToFit="1"/>
    </xf>
    <xf numFmtId="164" fontId="2" fillId="0" borderId="5" xfId="0" applyNumberFormat="1" applyFont="1" applyFill="1" applyBorder="1" applyAlignment="1">
      <alignment horizontal="right" vertical="top" shrinkToFit="1"/>
    </xf>
    <xf numFmtId="164" fontId="5" fillId="0" borderId="5" xfId="0" applyNumberFormat="1" applyFont="1" applyFill="1" applyBorder="1" applyAlignment="1">
      <alignment horizontal="right"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5" fillId="0" borderId="8" xfId="0" applyNumberFormat="1" applyFont="1" applyFill="1" applyBorder="1" applyAlignment="1">
      <alignment horizontal="right" vertical="top" shrinkToFit="1"/>
    </xf>
    <xf numFmtId="164" fontId="12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1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13" fillId="0" borderId="1" xfId="0" applyNumberFormat="1" applyFont="1" applyFill="1" applyBorder="1" applyAlignment="1">
      <alignment horizontal="right" vertical="top" shrinkToFit="1"/>
    </xf>
    <xf numFmtId="164" fontId="12" fillId="0" borderId="1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13" fillId="0" borderId="5" xfId="0" applyNumberFormat="1" applyFont="1" applyFill="1" applyBorder="1" applyAlignment="1">
      <alignment horizontal="right" vertical="top" shrinkToFit="1"/>
    </xf>
    <xf numFmtId="164" fontId="5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4" fillId="0" borderId="1" xfId="0" applyNumberFormat="1" applyFont="1" applyFill="1" applyBorder="1" applyAlignment="1">
      <alignment horizontal="right" vertical="top" shrinkToFit="1"/>
    </xf>
    <xf numFmtId="164" fontId="15" fillId="0" borderId="5" xfId="0" applyNumberFormat="1" applyFont="1" applyFill="1" applyBorder="1" applyAlignment="1">
      <alignment horizontal="right" vertical="top" shrinkToFit="1"/>
    </xf>
    <xf numFmtId="164" fontId="15" fillId="0" borderId="8" xfId="0" applyNumberFormat="1" applyFont="1" applyFill="1" applyBorder="1" applyAlignment="1">
      <alignment horizontal="right" vertical="top" shrinkToFit="1"/>
    </xf>
    <xf numFmtId="164" fontId="15" fillId="0" borderId="6" xfId="0" applyNumberFormat="1" applyFont="1" applyFill="1" applyBorder="1" applyAlignment="1">
      <alignment horizontal="right" vertical="top" shrinkToFit="1"/>
    </xf>
    <xf numFmtId="164" fontId="5" fillId="0" borderId="1" xfId="0" applyNumberFormat="1" applyFont="1" applyFill="1" applyBorder="1" applyAlignment="1">
      <alignment horizontal="right" vertical="center" shrinkToFit="1"/>
    </xf>
    <xf numFmtId="164" fontId="5" fillId="0" borderId="0" xfId="0" applyNumberFormat="1" applyFont="1" applyFill="1" applyBorder="1" applyAlignment="1">
      <alignment horizontal="right" vertical="center" shrinkToFit="1"/>
    </xf>
    <xf numFmtId="164" fontId="5" fillId="0" borderId="0" xfId="0" applyNumberFormat="1" applyFont="1" applyFill="1" applyBorder="1" applyAlignment="1">
      <alignment horizontal="right" vertical="top" shrinkToFit="1"/>
    </xf>
    <xf numFmtId="164" fontId="10" fillId="0" borderId="0" xfId="0" applyNumberFormat="1" applyFont="1" applyFill="1" applyBorder="1" applyAlignment="1">
      <alignment horizontal="right" vertical="top" shrinkToFit="1"/>
    </xf>
    <xf numFmtId="164" fontId="10" fillId="0" borderId="0" xfId="0" applyNumberFormat="1" applyFont="1" applyFill="1" applyBorder="1" applyAlignment="1">
      <alignment horizontal="left" vertical="top" shrinkToFit="1"/>
    </xf>
    <xf numFmtId="164" fontId="9" fillId="0" borderId="0" xfId="0" applyNumberFormat="1" applyFont="1" applyFill="1" applyAlignment="1">
      <alignment horizontal="left" vertical="top" shrinkToFit="1"/>
    </xf>
    <xf numFmtId="164" fontId="9" fillId="0" borderId="0" xfId="0" applyNumberFormat="1" applyFont="1" applyFill="1" applyBorder="1" applyAlignment="1">
      <alignment horizontal="lef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10" fillId="0" borderId="0" xfId="0" applyNumberFormat="1" applyFont="1" applyFill="1" applyAlignment="1">
      <alignment horizontal="right" vertical="top" shrinkToFit="1"/>
    </xf>
    <xf numFmtId="164" fontId="9" fillId="0" borderId="0" xfId="0" applyNumberFormat="1" applyFont="1" applyFill="1" applyAlignment="1">
      <alignment horizontal="right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6"/>
  <sheetViews>
    <sheetView tabSelected="1" zoomScale="60" zoomScaleNormal="60" zoomScaleSheetLayoutView="90" workbookViewId="0">
      <selection activeCell="R8" sqref="R8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34" bestFit="1" customWidth="1"/>
    <col min="6" max="6" width="21.28515625" style="135" bestFit="1" customWidth="1"/>
    <col min="7" max="8" width="19" style="134" bestFit="1" customWidth="1"/>
    <col min="9" max="9" width="17.5703125" style="134" bestFit="1" customWidth="1"/>
    <col min="10" max="10" width="19" style="135" bestFit="1" customWidth="1"/>
    <col min="11" max="11" width="20.85546875" style="6" customWidth="1"/>
    <col min="12" max="12" width="123.7109375" style="1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1.140625" style="98" hidden="1" customWidth="1"/>
    <col min="17" max="17" width="17.42578125" style="1" bestFit="1" customWidth="1"/>
    <col min="18" max="18" width="15.42578125" style="1" customWidth="1"/>
    <col min="19" max="16384" width="9.140625" style="1"/>
  </cols>
  <sheetData>
    <row r="1" spans="1:16" ht="33.75" customHeight="1">
      <c r="A1" s="125" t="s">
        <v>145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6" ht="34.5" customHeight="1">
      <c r="A2" s="125" t="s">
        <v>109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6" ht="20.25" customHeight="1">
      <c r="A3" s="8"/>
      <c r="B3" s="8"/>
      <c r="K3" s="78"/>
      <c r="L3" s="108" t="s">
        <v>20</v>
      </c>
    </row>
    <row r="4" spans="1:16" s="9" customFormat="1" ht="30" customHeight="1">
      <c r="A4" s="126" t="s">
        <v>21</v>
      </c>
      <c r="B4" s="126" t="s">
        <v>22</v>
      </c>
      <c r="C4" s="136" t="s">
        <v>23</v>
      </c>
      <c r="D4" s="137"/>
      <c r="E4" s="137"/>
      <c r="F4" s="138"/>
      <c r="G4" s="136" t="s">
        <v>0</v>
      </c>
      <c r="H4" s="137"/>
      <c r="I4" s="137"/>
      <c r="J4" s="138"/>
      <c r="K4" s="128" t="s">
        <v>95</v>
      </c>
      <c r="L4" s="126" t="s">
        <v>24</v>
      </c>
      <c r="M4" s="9" t="s">
        <v>101</v>
      </c>
      <c r="P4" s="98"/>
    </row>
    <row r="5" spans="1:16" s="9" customFormat="1" ht="28.5" customHeight="1">
      <c r="A5" s="127"/>
      <c r="B5" s="127"/>
      <c r="C5" s="139" t="s">
        <v>25</v>
      </c>
      <c r="D5" s="139" t="s">
        <v>26</v>
      </c>
      <c r="E5" s="139" t="s">
        <v>27</v>
      </c>
      <c r="F5" s="139" t="s">
        <v>28</v>
      </c>
      <c r="G5" s="139" t="s">
        <v>25</v>
      </c>
      <c r="H5" s="139" t="s">
        <v>26</v>
      </c>
      <c r="I5" s="139" t="s">
        <v>27</v>
      </c>
      <c r="J5" s="139" t="s">
        <v>28</v>
      </c>
      <c r="K5" s="129"/>
      <c r="L5" s="127"/>
      <c r="P5" s="98"/>
    </row>
    <row r="6" spans="1:16" s="12" customFormat="1" ht="18.75" customHeight="1">
      <c r="A6" s="10">
        <v>1</v>
      </c>
      <c r="B6" s="11">
        <v>2</v>
      </c>
      <c r="C6" s="140">
        <v>3</v>
      </c>
      <c r="D6" s="140">
        <v>4</v>
      </c>
      <c r="E6" s="140">
        <v>5</v>
      </c>
      <c r="F6" s="140">
        <v>6</v>
      </c>
      <c r="G6" s="140">
        <v>7</v>
      </c>
      <c r="H6" s="140">
        <v>8</v>
      </c>
      <c r="I6" s="140">
        <v>9</v>
      </c>
      <c r="J6" s="140">
        <v>10</v>
      </c>
      <c r="K6" s="79">
        <v>11</v>
      </c>
      <c r="L6" s="11">
        <v>12</v>
      </c>
      <c r="P6" s="99"/>
    </row>
    <row r="7" spans="1:16" ht="135.75" customHeight="1">
      <c r="A7" s="111" t="s">
        <v>29</v>
      </c>
      <c r="B7" s="38" t="s">
        <v>110</v>
      </c>
      <c r="C7" s="141">
        <v>15386.738950000001</v>
      </c>
      <c r="D7" s="141">
        <v>2011.3</v>
      </c>
      <c r="E7" s="141">
        <v>230.6</v>
      </c>
      <c r="F7" s="141">
        <f>E7+D7+C7</f>
        <v>17628.63895</v>
      </c>
      <c r="G7" s="141">
        <v>2265.2631099999999</v>
      </c>
      <c r="H7" s="141">
        <v>172.03005999999999</v>
      </c>
      <c r="I7" s="141"/>
      <c r="J7" s="141">
        <f>G7+H7+I7</f>
        <v>2437.2931699999999</v>
      </c>
      <c r="K7" s="80">
        <f>J7/F7*100</f>
        <v>13.825759191693013</v>
      </c>
      <c r="L7" s="16" t="s">
        <v>148</v>
      </c>
    </row>
    <row r="8" spans="1:16" ht="195.75" customHeight="1">
      <c r="A8" s="35"/>
      <c r="B8" s="71"/>
      <c r="C8" s="142"/>
      <c r="D8" s="143"/>
      <c r="E8" s="143"/>
      <c r="F8" s="144"/>
      <c r="G8" s="143"/>
      <c r="H8" s="143"/>
      <c r="I8" s="143"/>
      <c r="J8" s="144"/>
      <c r="K8" s="84"/>
      <c r="L8" s="40" t="s">
        <v>149</v>
      </c>
    </row>
    <row r="9" spans="1:16" ht="93.75">
      <c r="A9" s="18" t="s">
        <v>30</v>
      </c>
      <c r="B9" s="19" t="s">
        <v>94</v>
      </c>
      <c r="C9" s="145">
        <v>48</v>
      </c>
      <c r="D9" s="145"/>
      <c r="E9" s="145"/>
      <c r="F9" s="145">
        <f>E9+D9+C9</f>
        <v>48</v>
      </c>
      <c r="G9" s="145">
        <v>0</v>
      </c>
      <c r="H9" s="145"/>
      <c r="I9" s="145"/>
      <c r="J9" s="145">
        <f>SUM(G9:I9)</f>
        <v>0</v>
      </c>
      <c r="K9" s="80">
        <f>J9/F9*100</f>
        <v>0</v>
      </c>
      <c r="L9" s="93" t="s">
        <v>146</v>
      </c>
    </row>
    <row r="10" spans="1:16" ht="57" customHeight="1">
      <c r="A10" s="18" t="s">
        <v>31</v>
      </c>
      <c r="B10" s="20" t="s">
        <v>93</v>
      </c>
      <c r="C10" s="145">
        <f t="shared" ref="C10:J10" si="0">C11+C37+C42</f>
        <v>363255.57984999998</v>
      </c>
      <c r="D10" s="135">
        <f t="shared" si="0"/>
        <v>625383.9196299999</v>
      </c>
      <c r="E10" s="145">
        <f t="shared" si="0"/>
        <v>71229.300999999992</v>
      </c>
      <c r="F10" s="145">
        <f t="shared" si="0"/>
        <v>1059868.80048</v>
      </c>
      <c r="G10" s="145">
        <f t="shared" si="0"/>
        <v>76777.972240000003</v>
      </c>
      <c r="H10" s="145">
        <f t="shared" si="0"/>
        <v>111398.84245</v>
      </c>
      <c r="I10" s="145">
        <f t="shared" si="0"/>
        <v>12980.61774</v>
      </c>
      <c r="J10" s="145">
        <f t="shared" si="0"/>
        <v>201157.43242999999</v>
      </c>
      <c r="K10" s="81">
        <f>J10*100/F10</f>
        <v>18.979465414860645</v>
      </c>
      <c r="L10" s="16"/>
    </row>
    <row r="11" spans="1:16" ht="119.25" customHeight="1">
      <c r="A11" s="14" t="s">
        <v>67</v>
      </c>
      <c r="B11" s="16" t="s">
        <v>38</v>
      </c>
      <c r="C11" s="146">
        <v>298395.15493999998</v>
      </c>
      <c r="D11" s="146">
        <f>625389.65213-5.7325</f>
        <v>625383.9196299999</v>
      </c>
      <c r="E11" s="146">
        <f>71796.821-567.52</f>
        <v>71229.300999999992</v>
      </c>
      <c r="F11" s="147">
        <f>E11+D11+C11</f>
        <v>995008.37556999992</v>
      </c>
      <c r="G11" s="146">
        <v>64995.324560000001</v>
      </c>
      <c r="H11" s="146">
        <v>111398.84245</v>
      </c>
      <c r="I11" s="146">
        <v>12980.61774</v>
      </c>
      <c r="J11" s="147">
        <f>G11+H11+I11</f>
        <v>189374.78474999999</v>
      </c>
      <c r="K11" s="80">
        <f>J11*100/F11</f>
        <v>19.032481474491593</v>
      </c>
      <c r="L11" s="16" t="s">
        <v>154</v>
      </c>
    </row>
    <row r="12" spans="1:16" ht="37.5" hidden="1">
      <c r="A12" s="21"/>
      <c r="B12" s="22"/>
      <c r="C12" s="148"/>
      <c r="D12" s="148"/>
      <c r="E12" s="148"/>
      <c r="F12" s="149"/>
      <c r="G12" s="148"/>
      <c r="H12" s="148"/>
      <c r="I12" s="148"/>
      <c r="J12" s="149"/>
      <c r="K12" s="82"/>
      <c r="L12" s="94" t="s">
        <v>155</v>
      </c>
    </row>
    <row r="13" spans="1:16" ht="78.75" customHeight="1">
      <c r="A13" s="21"/>
      <c r="B13" s="22"/>
      <c r="C13" s="148"/>
      <c r="D13" s="148"/>
      <c r="E13" s="148"/>
      <c r="F13" s="149"/>
      <c r="G13" s="148"/>
      <c r="H13" s="148"/>
      <c r="I13" s="148"/>
      <c r="J13" s="149"/>
      <c r="K13" s="82"/>
      <c r="L13" s="22" t="s">
        <v>156</v>
      </c>
    </row>
    <row r="14" spans="1:16" ht="286.5" customHeight="1">
      <c r="A14" s="23"/>
      <c r="B14" s="22"/>
      <c r="C14" s="148"/>
      <c r="D14" s="148"/>
      <c r="E14" s="148"/>
      <c r="F14" s="149"/>
      <c r="G14" s="148"/>
      <c r="H14" s="148"/>
      <c r="I14" s="148"/>
      <c r="J14" s="149"/>
      <c r="K14" s="82"/>
      <c r="L14" s="22" t="s">
        <v>157</v>
      </c>
      <c r="P14" s="98">
        <f>10+170.6+386.7+925.5+1.5+7.2+108.8+63.8+29.3+30.5+15</f>
        <v>1748.8999999999999</v>
      </c>
    </row>
    <row r="15" spans="1:16" ht="362.25" hidden="1" customHeight="1">
      <c r="A15" s="23"/>
      <c r="B15" s="22"/>
      <c r="C15" s="148"/>
      <c r="D15" s="148"/>
      <c r="E15" s="148"/>
      <c r="F15" s="149"/>
      <c r="G15" s="148"/>
      <c r="H15" s="148"/>
      <c r="I15" s="148"/>
      <c r="J15" s="149"/>
      <c r="K15" s="82"/>
      <c r="L15" s="22" t="s">
        <v>107</v>
      </c>
    </row>
    <row r="16" spans="1:16" ht="60.75" hidden="1" customHeight="1">
      <c r="A16" s="23"/>
      <c r="B16" s="22"/>
      <c r="C16" s="148"/>
      <c r="D16" s="148"/>
      <c r="E16" s="148"/>
      <c r="F16" s="149"/>
      <c r="G16" s="148"/>
      <c r="H16" s="148"/>
      <c r="I16" s="148"/>
      <c r="J16" s="149"/>
      <c r="K16" s="82"/>
      <c r="L16" s="22" t="s">
        <v>106</v>
      </c>
    </row>
    <row r="17" spans="1:16" ht="79.5" customHeight="1">
      <c r="A17" s="23"/>
      <c r="B17" s="22"/>
      <c r="C17" s="148"/>
      <c r="D17" s="148"/>
      <c r="E17" s="148"/>
      <c r="F17" s="149"/>
      <c r="G17" s="148"/>
      <c r="H17" s="148"/>
      <c r="I17" s="148"/>
      <c r="J17" s="149"/>
      <c r="K17" s="82"/>
      <c r="L17" s="22" t="s">
        <v>158</v>
      </c>
      <c r="P17" s="98">
        <f>20155.5+8.8+536.6+296.1</f>
        <v>20996.999999999996</v>
      </c>
    </row>
    <row r="18" spans="1:16" ht="47.25" hidden="1" customHeight="1">
      <c r="A18" s="23"/>
      <c r="B18" s="22"/>
      <c r="C18" s="148"/>
      <c r="D18" s="148"/>
      <c r="E18" s="148"/>
      <c r="F18" s="149"/>
      <c r="G18" s="148"/>
      <c r="H18" s="148"/>
      <c r="I18" s="148"/>
      <c r="J18" s="149"/>
      <c r="K18" s="82"/>
      <c r="L18" s="94" t="s">
        <v>108</v>
      </c>
    </row>
    <row r="19" spans="1:16" ht="42" hidden="1" customHeight="1">
      <c r="A19" s="23"/>
      <c r="B19" s="22"/>
      <c r="C19" s="148"/>
      <c r="D19" s="148"/>
      <c r="E19" s="148"/>
      <c r="F19" s="149"/>
      <c r="G19" s="148"/>
      <c r="H19" s="148"/>
      <c r="I19" s="148"/>
      <c r="J19" s="149"/>
      <c r="K19" s="82"/>
      <c r="L19" s="22" t="s">
        <v>99</v>
      </c>
    </row>
    <row r="20" spans="1:16" ht="48" hidden="1" customHeight="1">
      <c r="A20" s="23"/>
      <c r="B20" s="22"/>
      <c r="C20" s="148"/>
      <c r="D20" s="148"/>
      <c r="E20" s="148"/>
      <c r="F20" s="149"/>
      <c r="G20" s="148"/>
      <c r="H20" s="148"/>
      <c r="I20" s="148"/>
      <c r="J20" s="149"/>
      <c r="K20" s="82"/>
      <c r="L20" s="94"/>
    </row>
    <row r="21" spans="1:16" ht="121.5" customHeight="1">
      <c r="A21" s="23"/>
      <c r="B21" s="22"/>
      <c r="C21" s="148"/>
      <c r="D21" s="148"/>
      <c r="E21" s="148"/>
      <c r="F21" s="149"/>
      <c r="G21" s="148"/>
      <c r="H21" s="148"/>
      <c r="I21" s="148"/>
      <c r="J21" s="149"/>
      <c r="K21" s="82"/>
      <c r="L21" s="22" t="s">
        <v>159</v>
      </c>
      <c r="P21" s="98">
        <f>11106.2+48.1+809.1+14598.1+17.7+2261+881.6+2263.8+466.2+3128.3</f>
        <v>35580.1</v>
      </c>
    </row>
    <row r="22" spans="1:16" ht="56.25" customHeight="1">
      <c r="A22" s="23"/>
      <c r="B22" s="22"/>
      <c r="C22" s="148"/>
      <c r="D22" s="148"/>
      <c r="E22" s="148"/>
      <c r="F22" s="149"/>
      <c r="G22" s="148"/>
      <c r="H22" s="148"/>
      <c r="I22" s="148"/>
      <c r="J22" s="149"/>
      <c r="K22" s="82"/>
      <c r="L22" s="94" t="s">
        <v>183</v>
      </c>
    </row>
    <row r="23" spans="1:16" ht="59.25" customHeight="1">
      <c r="A23" s="23"/>
      <c r="B23" s="22"/>
      <c r="C23" s="148"/>
      <c r="D23" s="148"/>
      <c r="E23" s="148"/>
      <c r="F23" s="149"/>
      <c r="G23" s="148"/>
      <c r="H23" s="148"/>
      <c r="I23" s="148"/>
      <c r="J23" s="149"/>
      <c r="K23" s="82"/>
      <c r="L23" s="22" t="s">
        <v>160</v>
      </c>
    </row>
    <row r="24" spans="1:16" ht="357.75" customHeight="1">
      <c r="A24" s="23"/>
      <c r="B24" s="22"/>
      <c r="C24" s="148"/>
      <c r="D24" s="148"/>
      <c r="E24" s="148"/>
      <c r="F24" s="149"/>
      <c r="G24" s="148"/>
      <c r="H24" s="148"/>
      <c r="I24" s="148"/>
      <c r="J24" s="149"/>
      <c r="K24" s="83"/>
      <c r="L24" s="107" t="s">
        <v>161</v>
      </c>
      <c r="P24" s="98">
        <f>224.7+43.9+1289.2+1084.5+125+38+266+199.3+115.6+586.3+502.5+120.5</f>
        <v>4595.5</v>
      </c>
    </row>
    <row r="25" spans="1:16" ht="318" customHeight="1">
      <c r="A25" s="23"/>
      <c r="B25" s="22"/>
      <c r="C25" s="148"/>
      <c r="D25" s="148"/>
      <c r="E25" s="148"/>
      <c r="F25" s="149"/>
      <c r="G25" s="148"/>
      <c r="H25" s="148"/>
      <c r="I25" s="148"/>
      <c r="J25" s="149"/>
      <c r="K25" s="83"/>
      <c r="L25" s="107" t="s">
        <v>162</v>
      </c>
      <c r="P25" s="98">
        <f>66.2+1.7+85.5+3106.5+57+262.5+163+700.8+30.4+34+20.2+30.3</f>
        <v>4558.0999999999995</v>
      </c>
    </row>
    <row r="26" spans="1:16" hidden="1">
      <c r="A26" s="23"/>
      <c r="B26" s="22"/>
      <c r="C26" s="148"/>
      <c r="D26" s="148"/>
      <c r="E26" s="148"/>
      <c r="F26" s="149"/>
      <c r="G26" s="148"/>
      <c r="H26" s="148"/>
      <c r="I26" s="148"/>
      <c r="J26" s="149"/>
      <c r="K26" s="83"/>
      <c r="L26" s="107"/>
    </row>
    <row r="27" spans="1:16" hidden="1">
      <c r="A27" s="23"/>
      <c r="B27" s="22"/>
      <c r="C27" s="148"/>
      <c r="D27" s="148"/>
      <c r="E27" s="148"/>
      <c r="F27" s="149"/>
      <c r="G27" s="148"/>
      <c r="H27" s="148"/>
      <c r="I27" s="148"/>
      <c r="J27" s="149"/>
      <c r="K27" s="83"/>
      <c r="L27" s="107"/>
    </row>
    <row r="28" spans="1:16" hidden="1">
      <c r="A28" s="23"/>
      <c r="B28" s="22"/>
      <c r="C28" s="148"/>
      <c r="D28" s="148"/>
      <c r="E28" s="148"/>
      <c r="F28" s="149"/>
      <c r="G28" s="148"/>
      <c r="H28" s="148"/>
      <c r="I28" s="148"/>
      <c r="J28" s="149"/>
      <c r="K28" s="83"/>
      <c r="L28" s="107"/>
    </row>
    <row r="29" spans="1:16" hidden="1">
      <c r="A29" s="23"/>
      <c r="B29" s="22"/>
      <c r="C29" s="148"/>
      <c r="D29" s="148"/>
      <c r="E29" s="148"/>
      <c r="F29" s="149"/>
      <c r="G29" s="148"/>
      <c r="H29" s="148"/>
      <c r="I29" s="148"/>
      <c r="J29" s="149"/>
      <c r="K29" s="83"/>
      <c r="L29" s="107"/>
    </row>
    <row r="30" spans="1:16" ht="213.75" customHeight="1">
      <c r="A30" s="23"/>
      <c r="B30" s="22"/>
      <c r="C30" s="148"/>
      <c r="D30" s="148"/>
      <c r="E30" s="148"/>
      <c r="F30" s="149"/>
      <c r="G30" s="148"/>
      <c r="H30" s="148"/>
      <c r="I30" s="148"/>
      <c r="J30" s="149"/>
      <c r="K30" s="83"/>
      <c r="L30" s="107" t="s">
        <v>163</v>
      </c>
    </row>
    <row r="31" spans="1:16" ht="80.25" hidden="1" customHeight="1">
      <c r="A31" s="23"/>
      <c r="B31" s="22"/>
      <c r="C31" s="148"/>
      <c r="D31" s="148"/>
      <c r="E31" s="148"/>
      <c r="F31" s="149"/>
      <c r="G31" s="148"/>
      <c r="H31" s="148"/>
      <c r="I31" s="148"/>
      <c r="J31" s="149"/>
      <c r="K31" s="83"/>
      <c r="L31" s="107" t="s">
        <v>102</v>
      </c>
    </row>
    <row r="32" spans="1:16" ht="80.25" customHeight="1">
      <c r="A32" s="23"/>
      <c r="B32" s="22"/>
      <c r="C32" s="148"/>
      <c r="D32" s="148"/>
      <c r="E32" s="148"/>
      <c r="F32" s="149"/>
      <c r="G32" s="148"/>
      <c r="H32" s="148"/>
      <c r="I32" s="148"/>
      <c r="J32" s="149"/>
      <c r="K32" s="83"/>
      <c r="L32" s="107" t="s">
        <v>164</v>
      </c>
    </row>
    <row r="33" spans="1:18" ht="150.75" customHeight="1">
      <c r="A33" s="24"/>
      <c r="B33" s="22"/>
      <c r="C33" s="148"/>
      <c r="D33" s="148"/>
      <c r="E33" s="148"/>
      <c r="F33" s="149"/>
      <c r="G33" s="148"/>
      <c r="H33" s="148"/>
      <c r="I33" s="148"/>
      <c r="J33" s="149"/>
      <c r="K33" s="83"/>
      <c r="L33" s="107" t="s">
        <v>165</v>
      </c>
    </row>
    <row r="34" spans="1:18" ht="78" hidden="1" customHeight="1">
      <c r="A34" s="23"/>
      <c r="B34" s="22"/>
      <c r="C34" s="148"/>
      <c r="D34" s="148"/>
      <c r="E34" s="148"/>
      <c r="F34" s="149"/>
      <c r="G34" s="148"/>
      <c r="H34" s="148"/>
      <c r="I34" s="148"/>
      <c r="J34" s="149"/>
      <c r="K34" s="83"/>
      <c r="L34" s="107" t="s">
        <v>104</v>
      </c>
    </row>
    <row r="35" spans="1:18" ht="273.75" hidden="1" customHeight="1">
      <c r="A35" s="24"/>
      <c r="B35" s="22"/>
      <c r="C35" s="148"/>
      <c r="D35" s="148"/>
      <c r="E35" s="148"/>
      <c r="F35" s="149"/>
      <c r="G35" s="148"/>
      <c r="H35" s="148"/>
      <c r="I35" s="148"/>
      <c r="J35" s="149"/>
      <c r="K35" s="83"/>
      <c r="L35" s="107" t="s">
        <v>166</v>
      </c>
    </row>
    <row r="36" spans="1:18" ht="16.5" hidden="1" customHeight="1">
      <c r="A36" s="25"/>
      <c r="B36" s="22"/>
      <c r="C36" s="148"/>
      <c r="D36" s="150"/>
      <c r="E36" s="148"/>
      <c r="F36" s="149"/>
      <c r="G36" s="148"/>
      <c r="H36" s="148"/>
      <c r="I36" s="148"/>
      <c r="J36" s="149"/>
      <c r="K36" s="83"/>
      <c r="L36" s="114"/>
    </row>
    <row r="37" spans="1:18" ht="248.25" customHeight="1">
      <c r="A37" s="14" t="s">
        <v>68</v>
      </c>
      <c r="B37" s="26" t="s">
        <v>1</v>
      </c>
      <c r="C37" s="151">
        <v>64598.424910000002</v>
      </c>
      <c r="D37" s="151"/>
      <c r="E37" s="151"/>
      <c r="F37" s="152">
        <f>E37+D37+C37</f>
        <v>64598.424910000002</v>
      </c>
      <c r="G37" s="151">
        <v>11762.527679999999</v>
      </c>
      <c r="H37" s="151"/>
      <c r="I37" s="151"/>
      <c r="J37" s="141">
        <f>I37+H37+G37</f>
        <v>11762.527679999999</v>
      </c>
      <c r="K37" s="80">
        <f>J37*100/F37</f>
        <v>18.208691150578083</v>
      </c>
      <c r="L37" s="16" t="s">
        <v>167</v>
      </c>
    </row>
    <row r="38" spans="1:18" ht="42" hidden="1" customHeight="1">
      <c r="A38" s="21"/>
      <c r="B38" s="27"/>
      <c r="C38" s="153"/>
      <c r="D38" s="153"/>
      <c r="E38" s="153"/>
      <c r="F38" s="154"/>
      <c r="G38" s="153"/>
      <c r="H38" s="153"/>
      <c r="I38" s="153"/>
      <c r="J38" s="155"/>
      <c r="K38" s="82"/>
      <c r="L38" s="22" t="s">
        <v>103</v>
      </c>
    </row>
    <row r="39" spans="1:18" ht="136.5" customHeight="1">
      <c r="A39" s="24"/>
      <c r="B39" s="27"/>
      <c r="C39" s="153"/>
      <c r="D39" s="153"/>
      <c r="E39" s="153"/>
      <c r="F39" s="154"/>
      <c r="G39" s="153"/>
      <c r="H39" s="153"/>
      <c r="I39" s="153"/>
      <c r="J39" s="155"/>
      <c r="K39" s="82"/>
      <c r="L39" s="22" t="s">
        <v>168</v>
      </c>
    </row>
    <row r="40" spans="1:18" ht="57" customHeight="1">
      <c r="A40" s="24"/>
      <c r="B40" s="27"/>
      <c r="C40" s="153"/>
      <c r="D40" s="153"/>
      <c r="E40" s="153"/>
      <c r="F40" s="154"/>
      <c r="G40" s="153"/>
      <c r="H40" s="153"/>
      <c r="I40" s="153"/>
      <c r="J40" s="155"/>
      <c r="K40" s="82"/>
      <c r="L40" s="22" t="s">
        <v>169</v>
      </c>
    </row>
    <row r="41" spans="1:18" ht="99.75" customHeight="1">
      <c r="A41" s="25"/>
      <c r="B41" s="28"/>
      <c r="C41" s="156"/>
      <c r="D41" s="157"/>
      <c r="E41" s="153"/>
      <c r="F41" s="154"/>
      <c r="G41" s="153"/>
      <c r="H41" s="153"/>
      <c r="I41" s="153"/>
      <c r="J41" s="155"/>
      <c r="K41" s="84"/>
      <c r="L41" s="22" t="s">
        <v>170</v>
      </c>
    </row>
    <row r="42" spans="1:18" ht="98.25" customHeight="1">
      <c r="A42" s="29" t="s">
        <v>69</v>
      </c>
      <c r="B42" s="30" t="s">
        <v>41</v>
      </c>
      <c r="C42" s="158">
        <v>262</v>
      </c>
      <c r="D42" s="159"/>
      <c r="E42" s="158"/>
      <c r="F42" s="145">
        <f>E42+D42+C42</f>
        <v>262</v>
      </c>
      <c r="G42" s="160">
        <v>20.12</v>
      </c>
      <c r="H42" s="160"/>
      <c r="I42" s="160"/>
      <c r="J42" s="161">
        <f>I42+H42+G42</f>
        <v>20.12</v>
      </c>
      <c r="K42" s="85">
        <f>J42*100/F42</f>
        <v>7.6793893129770989</v>
      </c>
      <c r="L42" s="16" t="s">
        <v>171</v>
      </c>
    </row>
    <row r="43" spans="1:18" ht="250.5" hidden="1" customHeight="1">
      <c r="A43" s="14"/>
      <c r="B43" s="26"/>
      <c r="C43" s="151"/>
      <c r="D43" s="162"/>
      <c r="E43" s="151"/>
      <c r="F43" s="152"/>
      <c r="G43" s="163"/>
      <c r="H43" s="163"/>
      <c r="I43" s="163"/>
      <c r="J43" s="141"/>
      <c r="K43" s="80"/>
      <c r="L43" s="16"/>
    </row>
    <row r="44" spans="1:18" ht="132.75" customHeight="1">
      <c r="A44" s="31" t="s">
        <v>32</v>
      </c>
      <c r="B44" s="32" t="s">
        <v>92</v>
      </c>
      <c r="C44" s="152">
        <v>4719.6729999999998</v>
      </c>
      <c r="D44" s="152">
        <v>455</v>
      </c>
      <c r="E44" s="151"/>
      <c r="F44" s="152">
        <f>E44+D44+C44</f>
        <v>5174.6729999999998</v>
      </c>
      <c r="G44" s="152">
        <v>1039.5361499999999</v>
      </c>
      <c r="H44" s="152"/>
      <c r="I44" s="152"/>
      <c r="J44" s="152">
        <f>I44+H44+G44</f>
        <v>1039.5361499999999</v>
      </c>
      <c r="K44" s="86">
        <f>J44*100/F44</f>
        <v>20.088924459574546</v>
      </c>
      <c r="L44" s="16" t="s">
        <v>172</v>
      </c>
    </row>
    <row r="45" spans="1:18" ht="56.25">
      <c r="A45" s="31" t="s">
        <v>33</v>
      </c>
      <c r="B45" s="33" t="s">
        <v>91</v>
      </c>
      <c r="C45" s="145">
        <f t="shared" ref="C45:I45" si="1">C46+C55+C66+C70+C71</f>
        <v>97373.28009</v>
      </c>
      <c r="D45" s="145">
        <f t="shared" si="1"/>
        <v>471.911</v>
      </c>
      <c r="E45" s="145">
        <f t="shared" si="1"/>
        <v>165.816</v>
      </c>
      <c r="F45" s="145">
        <f t="shared" si="1"/>
        <v>98011.007089999999</v>
      </c>
      <c r="G45" s="145">
        <f t="shared" si="1"/>
        <v>19410.433690000002</v>
      </c>
      <c r="H45" s="145">
        <f t="shared" si="1"/>
        <v>93.326999999999998</v>
      </c>
      <c r="I45" s="145">
        <f t="shared" si="1"/>
        <v>165.81595999999999</v>
      </c>
      <c r="J45" s="145">
        <f>I45+H45+G45</f>
        <v>19669.576650000003</v>
      </c>
      <c r="K45" s="81">
        <f>J45*100/F45</f>
        <v>20.068742515764718</v>
      </c>
      <c r="L45" s="93"/>
    </row>
    <row r="46" spans="1:18" ht="151.5" customHeight="1">
      <c r="A46" s="14" t="s">
        <v>70</v>
      </c>
      <c r="B46" s="34" t="s">
        <v>3</v>
      </c>
      <c r="C46" s="163">
        <v>25906.379260000002</v>
      </c>
      <c r="D46" s="163"/>
      <c r="E46" s="163"/>
      <c r="F46" s="141">
        <f>E46+D46+C46</f>
        <v>25906.379260000002</v>
      </c>
      <c r="G46" s="163">
        <v>5337.4949399999996</v>
      </c>
      <c r="H46" s="163"/>
      <c r="I46" s="163"/>
      <c r="J46" s="141">
        <f>I46+H46+G46</f>
        <v>5337.4949399999996</v>
      </c>
      <c r="K46" s="80">
        <f>J46*100/F46</f>
        <v>20.603013977492427</v>
      </c>
      <c r="L46" s="16" t="s">
        <v>111</v>
      </c>
    </row>
    <row r="47" spans="1:18" ht="290.25" customHeight="1">
      <c r="A47" s="21"/>
      <c r="B47" s="36"/>
      <c r="C47" s="142"/>
      <c r="D47" s="142"/>
      <c r="E47" s="142"/>
      <c r="F47" s="155"/>
      <c r="G47" s="142"/>
      <c r="H47" s="142"/>
      <c r="I47" s="142"/>
      <c r="J47" s="155"/>
      <c r="K47" s="82"/>
      <c r="L47" s="22" t="s">
        <v>181</v>
      </c>
      <c r="Q47" s="96"/>
      <c r="R47" s="97"/>
    </row>
    <row r="48" spans="1:18" hidden="1">
      <c r="A48" s="21"/>
      <c r="B48" s="36"/>
      <c r="C48" s="142"/>
      <c r="D48" s="142"/>
      <c r="E48" s="142"/>
      <c r="F48" s="155"/>
      <c r="G48" s="142"/>
      <c r="H48" s="142"/>
      <c r="I48" s="142"/>
      <c r="J48" s="155"/>
      <c r="K48" s="82"/>
      <c r="L48" s="22"/>
    </row>
    <row r="49" spans="1:18" ht="233.25" hidden="1" customHeight="1">
      <c r="A49" s="21"/>
      <c r="B49" s="36"/>
      <c r="C49" s="142"/>
      <c r="D49" s="142"/>
      <c r="E49" s="142"/>
      <c r="F49" s="155"/>
      <c r="G49" s="142"/>
      <c r="H49" s="142"/>
      <c r="I49" s="142"/>
      <c r="J49" s="155"/>
      <c r="K49" s="82"/>
      <c r="L49" s="22"/>
    </row>
    <row r="50" spans="1:18" ht="81.75" customHeight="1">
      <c r="A50" s="21"/>
      <c r="B50" s="36"/>
      <c r="C50" s="142"/>
      <c r="D50" s="142"/>
      <c r="E50" s="142"/>
      <c r="F50" s="155"/>
      <c r="G50" s="142"/>
      <c r="H50" s="142"/>
      <c r="I50" s="142"/>
      <c r="J50" s="155"/>
      <c r="K50" s="82"/>
      <c r="L50" s="22" t="s">
        <v>112</v>
      </c>
    </row>
    <row r="51" spans="1:18" ht="84.75" customHeight="1">
      <c r="A51" s="21"/>
      <c r="B51" s="36"/>
      <c r="C51" s="142"/>
      <c r="D51" s="142"/>
      <c r="E51" s="142"/>
      <c r="F51" s="155"/>
      <c r="G51" s="142"/>
      <c r="H51" s="142"/>
      <c r="I51" s="142"/>
      <c r="J51" s="155"/>
      <c r="K51" s="82"/>
      <c r="L51" s="22" t="s">
        <v>113</v>
      </c>
    </row>
    <row r="52" spans="1:18" ht="81.75" hidden="1" customHeight="1">
      <c r="A52" s="21"/>
      <c r="B52" s="36"/>
      <c r="C52" s="142"/>
      <c r="D52" s="142"/>
      <c r="E52" s="142"/>
      <c r="F52" s="155"/>
      <c r="G52" s="142"/>
      <c r="H52" s="142"/>
      <c r="I52" s="142"/>
      <c r="J52" s="155"/>
      <c r="K52" s="82"/>
      <c r="L52" s="94"/>
    </row>
    <row r="53" spans="1:18" ht="132.75" hidden="1" customHeight="1">
      <c r="A53" s="21"/>
      <c r="B53" s="36"/>
      <c r="C53" s="142"/>
      <c r="D53" s="142"/>
      <c r="E53" s="142"/>
      <c r="F53" s="155"/>
      <c r="G53" s="142"/>
      <c r="H53" s="142"/>
      <c r="I53" s="142"/>
      <c r="J53" s="155"/>
      <c r="K53" s="82"/>
      <c r="L53" s="94"/>
    </row>
    <row r="54" spans="1:18" ht="191.25" hidden="1" customHeight="1">
      <c r="A54" s="35"/>
      <c r="B54" s="36"/>
      <c r="C54" s="142"/>
      <c r="D54" s="142"/>
      <c r="E54" s="142"/>
      <c r="F54" s="155"/>
      <c r="G54" s="142"/>
      <c r="H54" s="142"/>
      <c r="I54" s="142"/>
      <c r="J54" s="155"/>
      <c r="K54" s="82"/>
      <c r="L54" s="92"/>
    </row>
    <row r="55" spans="1:18" ht="117.75" customHeight="1">
      <c r="A55" s="14" t="s">
        <v>71</v>
      </c>
      <c r="B55" s="37" t="s">
        <v>2</v>
      </c>
      <c r="C55" s="151">
        <v>43709.931479999999</v>
      </c>
      <c r="D55" s="151">
        <v>471.911</v>
      </c>
      <c r="E55" s="151">
        <v>165.816</v>
      </c>
      <c r="F55" s="152">
        <f>E55+D55+C55</f>
        <v>44347.658479999998</v>
      </c>
      <c r="G55" s="151">
        <v>7276.0073000000002</v>
      </c>
      <c r="H55" s="151">
        <v>93.326999999999998</v>
      </c>
      <c r="I55" s="151">
        <v>165.81595999999999</v>
      </c>
      <c r="J55" s="152">
        <f>G55+I55+H55</f>
        <v>7535.1502600000003</v>
      </c>
      <c r="K55" s="86">
        <f>J55*100/F55</f>
        <v>16.991089311734957</v>
      </c>
      <c r="L55" s="38" t="s">
        <v>114</v>
      </c>
    </row>
    <row r="56" spans="1:18" ht="273" customHeight="1">
      <c r="A56" s="21"/>
      <c r="B56" s="39"/>
      <c r="C56" s="153"/>
      <c r="D56" s="153"/>
      <c r="E56" s="153"/>
      <c r="F56" s="154"/>
      <c r="G56" s="153"/>
      <c r="H56" s="153"/>
      <c r="I56" s="153"/>
      <c r="J56" s="154"/>
      <c r="K56" s="87"/>
      <c r="L56" s="94" t="s">
        <v>115</v>
      </c>
      <c r="Q56" s="97"/>
    </row>
    <row r="57" spans="1:18" ht="77.25" customHeight="1">
      <c r="A57" s="21"/>
      <c r="B57" s="39"/>
      <c r="C57" s="153"/>
      <c r="D57" s="153"/>
      <c r="E57" s="153"/>
      <c r="F57" s="154"/>
      <c r="G57" s="153"/>
      <c r="H57" s="153"/>
      <c r="I57" s="153"/>
      <c r="J57" s="154"/>
      <c r="K57" s="87"/>
      <c r="L57" s="94" t="s">
        <v>126</v>
      </c>
      <c r="Q57" s="97"/>
    </row>
    <row r="58" spans="1:18" ht="64.5" customHeight="1">
      <c r="A58" s="21"/>
      <c r="B58" s="39"/>
      <c r="C58" s="153"/>
      <c r="D58" s="153"/>
      <c r="E58" s="153"/>
      <c r="F58" s="154"/>
      <c r="G58" s="153"/>
      <c r="H58" s="153"/>
      <c r="I58" s="153"/>
      <c r="J58" s="154"/>
      <c r="K58" s="87"/>
      <c r="L58" s="94" t="s">
        <v>116</v>
      </c>
    </row>
    <row r="59" spans="1:18" ht="158.25" customHeight="1">
      <c r="A59" s="21"/>
      <c r="B59" s="39"/>
      <c r="C59" s="153"/>
      <c r="D59" s="153"/>
      <c r="E59" s="153"/>
      <c r="F59" s="154"/>
      <c r="G59" s="153"/>
      <c r="H59" s="153"/>
      <c r="I59" s="153"/>
      <c r="J59" s="154"/>
      <c r="K59" s="87"/>
      <c r="L59" s="94" t="s">
        <v>117</v>
      </c>
      <c r="Q59" s="97"/>
    </row>
    <row r="60" spans="1:18" ht="253.5" customHeight="1">
      <c r="A60" s="21"/>
      <c r="B60" s="39"/>
      <c r="C60" s="153"/>
      <c r="D60" s="153"/>
      <c r="E60" s="153"/>
      <c r="F60" s="154"/>
      <c r="G60" s="153"/>
      <c r="H60" s="153"/>
      <c r="I60" s="153"/>
      <c r="J60" s="154"/>
      <c r="K60" s="87"/>
      <c r="L60" s="94" t="s">
        <v>127</v>
      </c>
      <c r="Q60" s="96"/>
      <c r="R60" s="97"/>
    </row>
    <row r="61" spans="1:18" ht="84" customHeight="1">
      <c r="A61" s="21"/>
      <c r="B61" s="39"/>
      <c r="C61" s="153"/>
      <c r="D61" s="153"/>
      <c r="E61" s="153"/>
      <c r="F61" s="154"/>
      <c r="G61" s="153"/>
      <c r="H61" s="153"/>
      <c r="I61" s="153"/>
      <c r="J61" s="154"/>
      <c r="K61" s="87"/>
      <c r="L61" s="94" t="s">
        <v>118</v>
      </c>
    </row>
    <row r="62" spans="1:18" ht="99" hidden="1" customHeight="1">
      <c r="A62" s="21"/>
      <c r="B62" s="39"/>
      <c r="C62" s="153"/>
      <c r="D62" s="153"/>
      <c r="E62" s="153"/>
      <c r="F62" s="154"/>
      <c r="G62" s="153"/>
      <c r="H62" s="153"/>
      <c r="I62" s="153"/>
      <c r="J62" s="154"/>
      <c r="K62" s="87"/>
      <c r="L62" s="94" t="s">
        <v>119</v>
      </c>
    </row>
    <row r="63" spans="1:18" ht="133.5" hidden="1" customHeight="1">
      <c r="A63" s="21"/>
      <c r="B63" s="39"/>
      <c r="C63" s="153"/>
      <c r="D63" s="153"/>
      <c r="E63" s="153"/>
      <c r="F63" s="154"/>
      <c r="G63" s="153"/>
      <c r="H63" s="153"/>
      <c r="I63" s="153"/>
      <c r="J63" s="154"/>
      <c r="K63" s="87"/>
      <c r="L63" s="94" t="s">
        <v>120</v>
      </c>
    </row>
    <row r="64" spans="1:18" hidden="1">
      <c r="A64" s="21"/>
      <c r="B64" s="39"/>
      <c r="C64" s="153"/>
      <c r="D64" s="153"/>
      <c r="E64" s="153"/>
      <c r="F64" s="154"/>
      <c r="G64" s="153"/>
      <c r="H64" s="153"/>
      <c r="I64" s="153"/>
      <c r="J64" s="154"/>
      <c r="K64" s="87"/>
      <c r="L64" s="94"/>
    </row>
    <row r="65" spans="1:17" hidden="1">
      <c r="A65" s="21"/>
      <c r="B65" s="39"/>
      <c r="C65" s="153"/>
      <c r="D65" s="153"/>
      <c r="E65" s="153"/>
      <c r="F65" s="154"/>
      <c r="G65" s="153"/>
      <c r="H65" s="153"/>
      <c r="I65" s="153"/>
      <c r="J65" s="154"/>
      <c r="K65" s="87"/>
      <c r="L65" s="94"/>
    </row>
    <row r="66" spans="1:17" ht="81" customHeight="1">
      <c r="A66" s="14" t="s">
        <v>72</v>
      </c>
      <c r="B66" s="15" t="s">
        <v>4</v>
      </c>
      <c r="C66" s="151">
        <v>1593.2</v>
      </c>
      <c r="D66" s="151"/>
      <c r="E66" s="151"/>
      <c r="F66" s="152">
        <f>E66+D66+C66</f>
        <v>1593.2</v>
      </c>
      <c r="G66" s="151">
        <v>300.96570000000003</v>
      </c>
      <c r="H66" s="151"/>
      <c r="I66" s="151"/>
      <c r="J66" s="152">
        <f>G66+H66+I66</f>
        <v>300.96570000000003</v>
      </c>
      <c r="K66" s="86">
        <f>J66/F66*100</f>
        <v>18.890641476274165</v>
      </c>
      <c r="L66" s="16" t="s">
        <v>121</v>
      </c>
    </row>
    <row r="67" spans="1:17" ht="193.5" customHeight="1">
      <c r="A67" s="21"/>
      <c r="B67" s="71"/>
      <c r="C67" s="153"/>
      <c r="D67" s="153"/>
      <c r="E67" s="153"/>
      <c r="F67" s="154"/>
      <c r="G67" s="153"/>
      <c r="H67" s="153"/>
      <c r="I67" s="153"/>
      <c r="J67" s="154"/>
      <c r="K67" s="87"/>
      <c r="L67" s="22" t="s">
        <v>122</v>
      </c>
    </row>
    <row r="68" spans="1:17" ht="175.5" hidden="1" customHeight="1">
      <c r="A68" s="21"/>
      <c r="B68" s="71"/>
      <c r="C68" s="153"/>
      <c r="D68" s="153"/>
      <c r="E68" s="153"/>
      <c r="F68" s="154"/>
      <c r="G68" s="153"/>
      <c r="H68" s="153"/>
      <c r="I68" s="153"/>
      <c r="J68" s="154"/>
      <c r="K68" s="87"/>
      <c r="L68" s="22"/>
    </row>
    <row r="69" spans="1:17" ht="102" customHeight="1">
      <c r="A69" s="21"/>
      <c r="B69" s="41"/>
      <c r="C69" s="156"/>
      <c r="D69" s="156"/>
      <c r="E69" s="156"/>
      <c r="F69" s="164"/>
      <c r="G69" s="156"/>
      <c r="H69" s="156"/>
      <c r="I69" s="156"/>
      <c r="J69" s="164"/>
      <c r="K69" s="88"/>
      <c r="L69" s="40" t="s">
        <v>123</v>
      </c>
    </row>
    <row r="70" spans="1:17" ht="162.75" customHeight="1">
      <c r="A70" s="14" t="s">
        <v>73</v>
      </c>
      <c r="B70" s="42" t="s">
        <v>43</v>
      </c>
      <c r="C70" s="158">
        <v>23958.832350000001</v>
      </c>
      <c r="D70" s="158"/>
      <c r="E70" s="158"/>
      <c r="F70" s="145">
        <f>E70+D70+C70</f>
        <v>23958.832350000001</v>
      </c>
      <c r="G70" s="160">
        <v>6170.6479300000001</v>
      </c>
      <c r="H70" s="160"/>
      <c r="I70" s="160"/>
      <c r="J70" s="161">
        <f>I70+H70+G70</f>
        <v>6170.6479300000001</v>
      </c>
      <c r="K70" s="85">
        <f>J70*100/F70</f>
        <v>25.755211438757783</v>
      </c>
      <c r="L70" s="93" t="s">
        <v>128</v>
      </c>
      <c r="Q70" s="96"/>
    </row>
    <row r="71" spans="1:17" ht="79.5" customHeight="1">
      <c r="A71" s="14" t="s">
        <v>74</v>
      </c>
      <c r="B71" s="69" t="s">
        <v>6</v>
      </c>
      <c r="C71" s="151">
        <v>2204.9369999999999</v>
      </c>
      <c r="D71" s="151"/>
      <c r="E71" s="152"/>
      <c r="F71" s="152">
        <f>E71+D71+C71</f>
        <v>2204.9369999999999</v>
      </c>
      <c r="G71" s="151">
        <v>325.31781999999998</v>
      </c>
      <c r="H71" s="151"/>
      <c r="I71" s="151"/>
      <c r="J71" s="152">
        <f>I71+H71+G71</f>
        <v>325.31781999999998</v>
      </c>
      <c r="K71" s="86">
        <f>J71*100/F71</f>
        <v>14.754064175076204</v>
      </c>
      <c r="L71" s="16" t="s">
        <v>124</v>
      </c>
    </row>
    <row r="72" spans="1:17" ht="63.75" customHeight="1">
      <c r="A72" s="21"/>
      <c r="B72" s="70"/>
      <c r="C72" s="153"/>
      <c r="D72" s="165"/>
      <c r="E72" s="154"/>
      <c r="F72" s="154"/>
      <c r="G72" s="153"/>
      <c r="H72" s="153"/>
      <c r="I72" s="153"/>
      <c r="J72" s="154"/>
      <c r="K72" s="87"/>
      <c r="L72" s="22" t="s">
        <v>125</v>
      </c>
      <c r="Q72" s="97"/>
    </row>
    <row r="73" spans="1:17" hidden="1">
      <c r="A73" s="21"/>
      <c r="B73" s="70"/>
      <c r="C73" s="153"/>
      <c r="D73" s="165"/>
      <c r="E73" s="154"/>
      <c r="F73" s="154"/>
      <c r="G73" s="153"/>
      <c r="H73" s="153"/>
      <c r="I73" s="153"/>
      <c r="J73" s="154"/>
      <c r="K73" s="87"/>
      <c r="L73" s="22"/>
    </row>
    <row r="74" spans="1:17" ht="175.5" customHeight="1">
      <c r="A74" s="31" t="s">
        <v>35</v>
      </c>
      <c r="B74" s="120" t="s">
        <v>81</v>
      </c>
      <c r="C74" s="152">
        <v>9516.9089999999997</v>
      </c>
      <c r="D74" s="152">
        <v>1464.6769999999999</v>
      </c>
      <c r="E74" s="152">
        <v>115303</v>
      </c>
      <c r="F74" s="152">
        <f>E74+D74+C74</f>
        <v>126284.586</v>
      </c>
      <c r="G74" s="152">
        <v>1651.3199</v>
      </c>
      <c r="H74" s="152"/>
      <c r="I74" s="152"/>
      <c r="J74" s="152">
        <f>I74+H74+G74</f>
        <v>1651.3199</v>
      </c>
      <c r="K74" s="86">
        <f>J74*100/F74</f>
        <v>1.3076179384236173</v>
      </c>
      <c r="L74" s="38" t="s">
        <v>129</v>
      </c>
    </row>
    <row r="75" spans="1:17" ht="114.75" customHeight="1">
      <c r="A75" s="44"/>
      <c r="B75" s="121"/>
      <c r="C75" s="154"/>
      <c r="D75" s="154"/>
      <c r="E75" s="153"/>
      <c r="F75" s="154"/>
      <c r="G75" s="154"/>
      <c r="H75" s="154"/>
      <c r="I75" s="154"/>
      <c r="J75" s="154"/>
      <c r="K75" s="87"/>
      <c r="L75" s="94" t="s">
        <v>130</v>
      </c>
    </row>
    <row r="76" spans="1:17" ht="245.25" customHeight="1">
      <c r="A76" s="24"/>
      <c r="B76" s="121"/>
      <c r="C76" s="154"/>
      <c r="D76" s="154"/>
      <c r="E76" s="153"/>
      <c r="F76" s="154"/>
      <c r="G76" s="154"/>
      <c r="H76" s="154"/>
      <c r="I76" s="154"/>
      <c r="J76" s="154"/>
      <c r="K76" s="87"/>
      <c r="L76" s="22" t="s">
        <v>131</v>
      </c>
    </row>
    <row r="77" spans="1:17" hidden="1">
      <c r="A77" s="25"/>
      <c r="B77" s="45"/>
      <c r="C77" s="164"/>
      <c r="D77" s="164"/>
      <c r="E77" s="156"/>
      <c r="F77" s="164"/>
      <c r="G77" s="164"/>
      <c r="H77" s="164"/>
      <c r="I77" s="164"/>
      <c r="J77" s="164"/>
      <c r="K77" s="88"/>
      <c r="L77" s="92"/>
    </row>
    <row r="78" spans="1:17" hidden="1">
      <c r="A78" s="25"/>
      <c r="B78" s="45"/>
      <c r="C78" s="164"/>
      <c r="D78" s="164"/>
      <c r="E78" s="156"/>
      <c r="F78" s="164"/>
      <c r="G78" s="164"/>
      <c r="H78" s="164"/>
      <c r="I78" s="164"/>
      <c r="J78" s="164"/>
      <c r="K78" s="88"/>
      <c r="L78" s="92"/>
    </row>
    <row r="79" spans="1:17" ht="56.25">
      <c r="A79" s="18" t="s">
        <v>36</v>
      </c>
      <c r="B79" s="19" t="s">
        <v>82</v>
      </c>
      <c r="C79" s="145">
        <f>C81+C82+C80</f>
        <v>12649.495999999999</v>
      </c>
      <c r="D79" s="145">
        <f>D81+D82+D80</f>
        <v>96572.603210000001</v>
      </c>
      <c r="E79" s="145">
        <f>E81+E82+E80</f>
        <v>11061.5</v>
      </c>
      <c r="F79" s="145">
        <f t="shared" ref="F79:I79" si="2">F81+F82+F80</f>
        <v>120283.59921000001</v>
      </c>
      <c r="G79" s="145">
        <f t="shared" si="2"/>
        <v>3090.3946900000001</v>
      </c>
      <c r="H79" s="145">
        <f>H81+H82+H80</f>
        <v>9993.4556100000009</v>
      </c>
      <c r="I79" s="145">
        <f t="shared" si="2"/>
        <v>0</v>
      </c>
      <c r="J79" s="145">
        <f>J81+J82+J80</f>
        <v>13083.850300000002</v>
      </c>
      <c r="K79" s="81">
        <f t="shared" ref="K79:K82" si="3">J79*100/F79</f>
        <v>10.877501493081569</v>
      </c>
      <c r="L79" s="102"/>
    </row>
    <row r="80" spans="1:17" ht="299.25" customHeight="1">
      <c r="A80" s="47" t="s">
        <v>37</v>
      </c>
      <c r="B80" s="48" t="s">
        <v>50</v>
      </c>
      <c r="C80" s="158">
        <v>6274.5320000000002</v>
      </c>
      <c r="D80" s="158">
        <v>8386.6032099999993</v>
      </c>
      <c r="E80" s="158"/>
      <c r="F80" s="145">
        <f>E80+D80+C80</f>
        <v>14661.13521</v>
      </c>
      <c r="G80" s="160">
        <v>1167.2709400000001</v>
      </c>
      <c r="H80" s="160">
        <v>1328.38868</v>
      </c>
      <c r="I80" s="160"/>
      <c r="J80" s="161">
        <f>I80+H80+G80</f>
        <v>2495.6596200000004</v>
      </c>
      <c r="K80" s="85">
        <f>J80*100/F80</f>
        <v>17.022280909719544</v>
      </c>
      <c r="L80" s="93" t="s">
        <v>150</v>
      </c>
    </row>
    <row r="81" spans="1:17" ht="233.25" customHeight="1">
      <c r="A81" s="29" t="s">
        <v>39</v>
      </c>
      <c r="B81" s="17" t="s">
        <v>7</v>
      </c>
      <c r="C81" s="158"/>
      <c r="D81" s="158">
        <v>84886</v>
      </c>
      <c r="E81" s="158">
        <v>11061.5</v>
      </c>
      <c r="F81" s="145">
        <f t="shared" ref="F81:F87" si="4">E81+D81+C81</f>
        <v>95947.5</v>
      </c>
      <c r="H81" s="160">
        <v>8665.0669300000009</v>
      </c>
      <c r="I81" s="160"/>
      <c r="J81" s="161">
        <f>G81+H81+I81</f>
        <v>8665.0669300000009</v>
      </c>
      <c r="K81" s="85">
        <f t="shared" si="3"/>
        <v>9.0310502410172244</v>
      </c>
      <c r="L81" s="13" t="s">
        <v>151</v>
      </c>
      <c r="Q81" s="46"/>
    </row>
    <row r="82" spans="1:17" ht="196.5" customHeight="1">
      <c r="A82" s="29" t="s">
        <v>40</v>
      </c>
      <c r="B82" s="17" t="s">
        <v>8</v>
      </c>
      <c r="C82" s="158">
        <v>6374.9639999999999</v>
      </c>
      <c r="D82" s="158">
        <v>3300</v>
      </c>
      <c r="E82" s="158"/>
      <c r="F82" s="145">
        <f t="shared" si="4"/>
        <v>9674.9639999999999</v>
      </c>
      <c r="G82" s="160">
        <v>1923.12375</v>
      </c>
      <c r="H82" s="160"/>
      <c r="I82" s="160"/>
      <c r="J82" s="161">
        <f>I82+H82+G82</f>
        <v>1923.12375</v>
      </c>
      <c r="K82" s="85">
        <f t="shared" si="3"/>
        <v>19.877322024143965</v>
      </c>
      <c r="L82" s="13" t="s">
        <v>152</v>
      </c>
    </row>
    <row r="83" spans="1:17" ht="153.75" customHeight="1">
      <c r="A83" s="62" t="s">
        <v>42</v>
      </c>
      <c r="B83" s="63" t="s">
        <v>90</v>
      </c>
      <c r="C83" s="152">
        <v>21856.02</v>
      </c>
      <c r="D83" s="152">
        <v>3513</v>
      </c>
      <c r="E83" s="152"/>
      <c r="F83" s="152">
        <f>E83+D83+C83</f>
        <v>25369.02</v>
      </c>
      <c r="G83" s="152">
        <v>3375.5283199999999</v>
      </c>
      <c r="H83" s="152"/>
      <c r="I83" s="152"/>
      <c r="J83" s="152">
        <f>I83+H83+G83</f>
        <v>3375.5283199999999</v>
      </c>
      <c r="K83" s="86">
        <f>J83*100/F83</f>
        <v>13.305710350656035</v>
      </c>
      <c r="L83" s="100" t="s">
        <v>140</v>
      </c>
    </row>
    <row r="84" spans="1:17" ht="56.25" customHeight="1">
      <c r="A84" s="64"/>
      <c r="B84" s="65"/>
      <c r="C84" s="154"/>
      <c r="D84" s="154"/>
      <c r="E84" s="154"/>
      <c r="F84" s="154"/>
      <c r="G84" s="154"/>
      <c r="H84" s="154"/>
      <c r="I84" s="154"/>
      <c r="J84" s="154"/>
      <c r="K84" s="87"/>
      <c r="L84" s="101" t="s">
        <v>137</v>
      </c>
    </row>
    <row r="85" spans="1:17" ht="227.25" hidden="1" customHeight="1">
      <c r="A85" s="64"/>
      <c r="B85" s="65"/>
      <c r="C85" s="154"/>
      <c r="D85" s="154"/>
      <c r="E85" s="154"/>
      <c r="F85" s="154"/>
      <c r="G85" s="154"/>
      <c r="H85" s="154"/>
      <c r="I85" s="154"/>
      <c r="J85" s="154"/>
      <c r="K85" s="87"/>
      <c r="L85" s="65" t="s">
        <v>138</v>
      </c>
    </row>
    <row r="86" spans="1:17" ht="60.75" customHeight="1">
      <c r="A86" s="64"/>
      <c r="B86" s="65"/>
      <c r="C86" s="154"/>
      <c r="D86" s="154"/>
      <c r="E86" s="154"/>
      <c r="F86" s="154"/>
      <c r="G86" s="154"/>
      <c r="H86" s="154"/>
      <c r="I86" s="154"/>
      <c r="J86" s="154"/>
      <c r="K86" s="87"/>
      <c r="L86" s="65" t="s">
        <v>139</v>
      </c>
    </row>
    <row r="87" spans="1:17" ht="135" customHeight="1">
      <c r="A87" s="18" t="s">
        <v>44</v>
      </c>
      <c r="B87" s="49" t="s">
        <v>83</v>
      </c>
      <c r="C87" s="145">
        <v>21</v>
      </c>
      <c r="D87" s="145"/>
      <c r="E87" s="145"/>
      <c r="F87" s="145">
        <f t="shared" si="4"/>
        <v>21</v>
      </c>
      <c r="G87" s="145">
        <v>9.9699999999999997E-2</v>
      </c>
      <c r="H87" s="145"/>
      <c r="I87" s="145"/>
      <c r="J87" s="145">
        <f>G87+H87+I87</f>
        <v>9.9699999999999997E-2</v>
      </c>
      <c r="K87" s="81">
        <f>J87/F87*100</f>
        <v>0.47476190476190472</v>
      </c>
      <c r="L87" s="102" t="s">
        <v>173</v>
      </c>
    </row>
    <row r="88" spans="1:17" ht="94.5" customHeight="1">
      <c r="A88" s="50" t="s">
        <v>45</v>
      </c>
      <c r="B88" s="20" t="s">
        <v>84</v>
      </c>
      <c r="C88" s="145">
        <f>C89+C90+C92+C91</f>
        <v>198</v>
      </c>
      <c r="D88" s="145">
        <f t="shared" ref="D88:J88" si="5">D89+D90+D92+D91</f>
        <v>0</v>
      </c>
      <c r="E88" s="145">
        <f t="shared" si="5"/>
        <v>0</v>
      </c>
      <c r="F88" s="145">
        <f t="shared" si="5"/>
        <v>198</v>
      </c>
      <c r="G88" s="145">
        <f t="shared" si="5"/>
        <v>2</v>
      </c>
      <c r="H88" s="145">
        <f t="shared" si="5"/>
        <v>0</v>
      </c>
      <c r="I88" s="145">
        <f t="shared" si="5"/>
        <v>0</v>
      </c>
      <c r="J88" s="145">
        <f t="shared" si="5"/>
        <v>2</v>
      </c>
      <c r="K88" s="81">
        <f>J88*100/F88</f>
        <v>1.0101010101010102</v>
      </c>
      <c r="L88" s="102"/>
    </row>
    <row r="89" spans="1:17" ht="75">
      <c r="A89" s="51" t="s">
        <v>75</v>
      </c>
      <c r="B89" s="17" t="s">
        <v>9</v>
      </c>
      <c r="C89" s="158">
        <v>23</v>
      </c>
      <c r="D89" s="158"/>
      <c r="E89" s="158"/>
      <c r="F89" s="145">
        <f>E89+D89+C89</f>
        <v>23</v>
      </c>
      <c r="G89" s="158"/>
      <c r="H89" s="145"/>
      <c r="I89" s="145"/>
      <c r="J89" s="145">
        <f>I89+H89+G89</f>
        <v>0</v>
      </c>
      <c r="K89" s="81">
        <f>J89*100/F89</f>
        <v>0</v>
      </c>
      <c r="L89" s="103" t="s">
        <v>188</v>
      </c>
    </row>
    <row r="90" spans="1:17" ht="56.25">
      <c r="A90" s="52" t="s">
        <v>76</v>
      </c>
      <c r="B90" s="43" t="s">
        <v>53</v>
      </c>
      <c r="C90" s="158">
        <v>50</v>
      </c>
      <c r="D90" s="158"/>
      <c r="E90" s="158"/>
      <c r="F90" s="145">
        <f>E90+D90+C90</f>
        <v>50</v>
      </c>
      <c r="G90" s="158">
        <v>2</v>
      </c>
      <c r="H90" s="145"/>
      <c r="I90" s="145"/>
      <c r="J90" s="145">
        <f>I90+H90+G90</f>
        <v>2</v>
      </c>
      <c r="K90" s="81">
        <f>J90*100/F90</f>
        <v>4</v>
      </c>
      <c r="L90" s="103" t="s">
        <v>187</v>
      </c>
    </row>
    <row r="91" spans="1:17" ht="75">
      <c r="A91" s="29" t="s">
        <v>77</v>
      </c>
      <c r="B91" s="48" t="s">
        <v>10</v>
      </c>
      <c r="C91" s="158">
        <v>120</v>
      </c>
      <c r="D91" s="158"/>
      <c r="E91" s="158"/>
      <c r="F91" s="145">
        <f>E91+D91+C91</f>
        <v>120</v>
      </c>
      <c r="G91" s="158"/>
      <c r="H91" s="158"/>
      <c r="I91" s="158"/>
      <c r="J91" s="145">
        <f>I91+H91+G91</f>
        <v>0</v>
      </c>
      <c r="K91" s="81">
        <f>J91*100/F91</f>
        <v>0</v>
      </c>
      <c r="L91" s="113" t="s">
        <v>189</v>
      </c>
    </row>
    <row r="92" spans="1:17" ht="59.25" customHeight="1">
      <c r="A92" s="29" t="s">
        <v>78</v>
      </c>
      <c r="B92" s="48" t="s">
        <v>11</v>
      </c>
      <c r="C92" s="158">
        <v>5</v>
      </c>
      <c r="D92" s="158"/>
      <c r="E92" s="158"/>
      <c r="F92" s="145">
        <f>E92+D92+C92</f>
        <v>5</v>
      </c>
      <c r="G92" s="158"/>
      <c r="H92" s="158"/>
      <c r="I92" s="158"/>
      <c r="J92" s="145">
        <f>I92+H92+G92</f>
        <v>0</v>
      </c>
      <c r="K92" s="81">
        <f>J92*100/F92</f>
        <v>0</v>
      </c>
      <c r="L92" s="93" t="s">
        <v>182</v>
      </c>
    </row>
    <row r="93" spans="1:17" ht="66" customHeight="1">
      <c r="A93" s="31" t="s">
        <v>46</v>
      </c>
      <c r="B93" s="32" t="s">
        <v>85</v>
      </c>
      <c r="C93" s="152">
        <v>1674.5309999999999</v>
      </c>
      <c r="D93" s="152">
        <v>2000</v>
      </c>
      <c r="E93" s="152"/>
      <c r="F93" s="152">
        <f>E93+D93+C93</f>
        <v>3674.5309999999999</v>
      </c>
      <c r="G93" s="152">
        <v>217.77269000000001</v>
      </c>
      <c r="H93" s="152"/>
      <c r="I93" s="152"/>
      <c r="J93" s="152">
        <f>G93+I93+H93</f>
        <v>217.77269000000001</v>
      </c>
      <c r="K93" s="86">
        <f>J93/F93*100</f>
        <v>5.9265438228715457</v>
      </c>
      <c r="L93" s="16" t="s">
        <v>132</v>
      </c>
    </row>
    <row r="94" spans="1:17" ht="115.5" hidden="1" customHeight="1">
      <c r="A94" s="44"/>
      <c r="B94" s="75"/>
      <c r="C94" s="154"/>
      <c r="D94" s="154"/>
      <c r="E94" s="154"/>
      <c r="F94" s="154"/>
      <c r="G94" s="154"/>
      <c r="H94" s="154"/>
      <c r="I94" s="154"/>
      <c r="J94" s="154"/>
      <c r="K94" s="87"/>
      <c r="L94" s="22" t="s">
        <v>133</v>
      </c>
    </row>
    <row r="95" spans="1:17" ht="189.75" hidden="1" customHeight="1">
      <c r="A95" s="74"/>
      <c r="B95" s="76"/>
      <c r="C95" s="164"/>
      <c r="D95" s="164"/>
      <c r="E95" s="154"/>
      <c r="F95" s="164"/>
      <c r="G95" s="164"/>
      <c r="H95" s="164"/>
      <c r="I95" s="164"/>
      <c r="J95" s="164"/>
      <c r="K95" s="88"/>
      <c r="L95" s="92" t="s">
        <v>134</v>
      </c>
    </row>
    <row r="96" spans="1:17" ht="76.5" customHeight="1">
      <c r="A96" s="50" t="s">
        <v>47</v>
      </c>
      <c r="B96" s="53" t="s">
        <v>86</v>
      </c>
      <c r="C96" s="152">
        <f t="shared" ref="C96:J96" si="6">C97+C106</f>
        <v>28261.094000000001</v>
      </c>
      <c r="D96" s="145">
        <f t="shared" si="6"/>
        <v>20000</v>
      </c>
      <c r="E96" s="152">
        <f t="shared" si="6"/>
        <v>0</v>
      </c>
      <c r="F96" s="145">
        <f t="shared" si="6"/>
        <v>48261.094000000005</v>
      </c>
      <c r="G96" s="145">
        <f t="shared" si="6"/>
        <v>462.68917999999996</v>
      </c>
      <c r="H96" s="145">
        <f t="shared" si="6"/>
        <v>0</v>
      </c>
      <c r="I96" s="145">
        <f t="shared" si="6"/>
        <v>0</v>
      </c>
      <c r="J96" s="145">
        <f t="shared" si="6"/>
        <v>462.68917999999996</v>
      </c>
      <c r="K96" s="81">
        <f>J96*100/F96</f>
        <v>0.95872086944402868</v>
      </c>
      <c r="L96" s="102"/>
    </row>
    <row r="97" spans="1:12" ht="341.25" customHeight="1">
      <c r="A97" s="54" t="s">
        <v>48</v>
      </c>
      <c r="B97" s="55" t="s">
        <v>12</v>
      </c>
      <c r="C97" s="151">
        <v>27328.669000000002</v>
      </c>
      <c r="D97" s="151">
        <v>20000</v>
      </c>
      <c r="E97" s="151"/>
      <c r="F97" s="152">
        <f>E97+D97+C97</f>
        <v>47328.669000000002</v>
      </c>
      <c r="G97" s="151">
        <v>330.56698</v>
      </c>
      <c r="H97" s="151"/>
      <c r="I97" s="151"/>
      <c r="J97" s="152">
        <f>I97+H97+G97</f>
        <v>330.56698</v>
      </c>
      <c r="K97" s="86">
        <f>J97*100/F97</f>
        <v>0.69844977047632584</v>
      </c>
      <c r="L97" s="104" t="s">
        <v>144</v>
      </c>
    </row>
    <row r="98" spans="1:12" ht="24.75" customHeight="1">
      <c r="A98" s="58"/>
      <c r="B98" s="71"/>
      <c r="C98" s="153"/>
      <c r="D98" s="153"/>
      <c r="E98" s="153"/>
      <c r="F98" s="154"/>
      <c r="G98" s="153"/>
      <c r="H98" s="153"/>
      <c r="I98" s="153"/>
      <c r="J98" s="154"/>
      <c r="K98" s="87"/>
      <c r="L98" s="105" t="s">
        <v>141</v>
      </c>
    </row>
    <row r="99" spans="1:12" hidden="1">
      <c r="A99" s="58"/>
      <c r="B99" s="71"/>
      <c r="C99" s="153"/>
      <c r="D99" s="153"/>
      <c r="E99" s="153"/>
      <c r="F99" s="154"/>
      <c r="G99" s="153"/>
      <c r="H99" s="153"/>
      <c r="I99" s="153"/>
      <c r="J99" s="154"/>
      <c r="K99" s="87"/>
      <c r="L99" s="115"/>
    </row>
    <row r="100" spans="1:12" hidden="1">
      <c r="A100" s="58"/>
      <c r="B100" s="71"/>
      <c r="C100" s="153"/>
      <c r="D100" s="153"/>
      <c r="E100" s="153"/>
      <c r="F100" s="154"/>
      <c r="G100" s="153"/>
      <c r="H100" s="153"/>
      <c r="I100" s="153"/>
      <c r="J100" s="154"/>
      <c r="K100" s="87"/>
      <c r="L100" s="115"/>
    </row>
    <row r="101" spans="1:12" hidden="1">
      <c r="A101" s="58"/>
      <c r="B101" s="71"/>
      <c r="C101" s="153"/>
      <c r="D101" s="153"/>
      <c r="E101" s="153"/>
      <c r="F101" s="153"/>
      <c r="G101" s="153"/>
      <c r="H101" s="153"/>
      <c r="I101" s="153"/>
      <c r="J101" s="153"/>
      <c r="K101" s="95"/>
      <c r="L101" s="115"/>
    </row>
    <row r="102" spans="1:12" ht="320.25" hidden="1" customHeight="1">
      <c r="A102" s="58"/>
      <c r="B102" s="71"/>
      <c r="C102" s="153"/>
      <c r="D102" s="153"/>
      <c r="E102" s="153"/>
      <c r="F102" s="154"/>
      <c r="G102" s="153"/>
      <c r="H102" s="153"/>
      <c r="I102" s="153"/>
      <c r="J102" s="154"/>
      <c r="K102" s="87"/>
      <c r="L102" s="115" t="s">
        <v>142</v>
      </c>
    </row>
    <row r="103" spans="1:12" ht="247.5" hidden="1" customHeight="1">
      <c r="A103" s="58"/>
      <c r="B103" s="71"/>
      <c r="C103" s="153"/>
      <c r="D103" s="153"/>
      <c r="E103" s="153"/>
      <c r="F103" s="154"/>
      <c r="G103" s="153"/>
      <c r="H103" s="153"/>
      <c r="I103" s="153"/>
      <c r="J103" s="154"/>
      <c r="K103" s="87"/>
      <c r="L103" s="115"/>
    </row>
    <row r="104" spans="1:12" ht="37.5" hidden="1">
      <c r="A104" s="54"/>
      <c r="B104" s="15"/>
      <c r="C104" s="151"/>
      <c r="D104" s="151"/>
      <c r="E104" s="151"/>
      <c r="F104" s="152"/>
      <c r="G104" s="151"/>
      <c r="H104" s="151"/>
      <c r="I104" s="151"/>
      <c r="J104" s="152"/>
      <c r="K104" s="86"/>
      <c r="L104" s="104" t="s">
        <v>100</v>
      </c>
    </row>
    <row r="105" spans="1:12" ht="102.75" hidden="1" customHeight="1">
      <c r="A105" s="58"/>
      <c r="B105" s="71"/>
      <c r="C105" s="153"/>
      <c r="D105" s="153"/>
      <c r="E105" s="153"/>
      <c r="F105" s="154"/>
      <c r="G105" s="153"/>
      <c r="H105" s="153"/>
      <c r="I105" s="153"/>
      <c r="J105" s="154"/>
      <c r="K105" s="87"/>
      <c r="L105" s="105" t="s">
        <v>105</v>
      </c>
    </row>
    <row r="106" spans="1:12" ht="50.25" customHeight="1">
      <c r="A106" s="51" t="s">
        <v>49</v>
      </c>
      <c r="B106" s="17" t="s">
        <v>13</v>
      </c>
      <c r="C106" s="158">
        <v>932.42499999999995</v>
      </c>
      <c r="D106" s="158"/>
      <c r="E106" s="158"/>
      <c r="F106" s="145">
        <f>E106+D106+C106</f>
        <v>932.42499999999995</v>
      </c>
      <c r="G106" s="158">
        <v>132.12219999999999</v>
      </c>
      <c r="H106" s="158"/>
      <c r="I106" s="158"/>
      <c r="J106" s="145">
        <f>I106+H106+G106</f>
        <v>132.12219999999999</v>
      </c>
      <c r="K106" s="81">
        <f>J106*100/F106</f>
        <v>14.169740193581253</v>
      </c>
      <c r="L106" s="102" t="s">
        <v>143</v>
      </c>
    </row>
    <row r="107" spans="1:12" ht="191.25" customHeight="1">
      <c r="A107" s="31" t="s">
        <v>51</v>
      </c>
      <c r="B107" s="38" t="s">
        <v>34</v>
      </c>
      <c r="C107" s="152">
        <v>26862.34</v>
      </c>
      <c r="D107" s="152">
        <v>111027.6</v>
      </c>
      <c r="E107" s="152"/>
      <c r="F107" s="152">
        <f>E107+D107+C107</f>
        <v>137889.94</v>
      </c>
      <c r="G107" s="152">
        <v>33281.39041</v>
      </c>
      <c r="H107" s="152">
        <v>253.67121</v>
      </c>
      <c r="I107" s="152"/>
      <c r="J107" s="152">
        <f>SUM(G107:I107)</f>
        <v>33535.06162</v>
      </c>
      <c r="K107" s="86">
        <f>J107*100/F107</f>
        <v>24.320165503009139</v>
      </c>
      <c r="L107" s="16" t="s">
        <v>135</v>
      </c>
    </row>
    <row r="108" spans="1:12" ht="195" customHeight="1">
      <c r="A108" s="25"/>
      <c r="B108" s="40"/>
      <c r="C108" s="164"/>
      <c r="D108" s="164"/>
      <c r="E108" s="164"/>
      <c r="F108" s="164"/>
      <c r="G108" s="164"/>
      <c r="H108" s="164"/>
      <c r="I108" s="164"/>
      <c r="J108" s="164"/>
      <c r="K108" s="88"/>
      <c r="L108" s="40" t="s">
        <v>136</v>
      </c>
    </row>
    <row r="109" spans="1:12" ht="57.75" customHeight="1">
      <c r="A109" s="56" t="s">
        <v>52</v>
      </c>
      <c r="B109" s="20" t="s">
        <v>87</v>
      </c>
      <c r="C109" s="145">
        <f t="shared" ref="C109:I109" si="7">C112+C110+C111+C113</f>
        <v>390</v>
      </c>
      <c r="D109" s="145">
        <f t="shared" si="7"/>
        <v>192.75398999999999</v>
      </c>
      <c r="E109" s="145">
        <f t="shared" si="7"/>
        <v>737.76697999999999</v>
      </c>
      <c r="F109" s="145">
        <f t="shared" si="7"/>
        <v>1320.52097</v>
      </c>
      <c r="G109" s="145">
        <f t="shared" si="7"/>
        <v>0</v>
      </c>
      <c r="H109" s="145">
        <f t="shared" si="7"/>
        <v>0</v>
      </c>
      <c r="I109" s="145">
        <f t="shared" si="7"/>
        <v>0</v>
      </c>
      <c r="J109" s="145">
        <f t="shared" ref="J109:J113" si="8">I109+H109+G109</f>
        <v>0</v>
      </c>
      <c r="K109" s="81">
        <f t="shared" ref="K109:K111" si="9">J109*100/F109</f>
        <v>0</v>
      </c>
      <c r="L109" s="102" t="s">
        <v>175</v>
      </c>
    </row>
    <row r="110" spans="1:12" ht="39" hidden="1" customHeight="1">
      <c r="A110" s="51" t="s">
        <v>97</v>
      </c>
      <c r="B110" s="57" t="s">
        <v>14</v>
      </c>
      <c r="C110" s="158">
        <v>0</v>
      </c>
      <c r="D110" s="158"/>
      <c r="E110" s="158"/>
      <c r="F110" s="145">
        <f>E110+D110+C110</f>
        <v>0</v>
      </c>
      <c r="G110" s="158">
        <v>0</v>
      </c>
      <c r="H110" s="158"/>
      <c r="I110" s="158"/>
      <c r="J110" s="145">
        <f t="shared" si="8"/>
        <v>0</v>
      </c>
      <c r="K110" s="81">
        <v>0</v>
      </c>
      <c r="L110" s="102"/>
    </row>
    <row r="111" spans="1:12" ht="93.75" hidden="1">
      <c r="A111" s="51" t="s">
        <v>58</v>
      </c>
      <c r="B111" s="57" t="s">
        <v>15</v>
      </c>
      <c r="C111" s="158"/>
      <c r="D111" s="158"/>
      <c r="E111" s="158"/>
      <c r="F111" s="145">
        <f>E111+D111+C111</f>
        <v>0</v>
      </c>
      <c r="G111" s="158"/>
      <c r="H111" s="158"/>
      <c r="I111" s="158"/>
      <c r="J111" s="145">
        <f t="shared" si="8"/>
        <v>0</v>
      </c>
      <c r="K111" s="81" t="e">
        <f t="shared" si="9"/>
        <v>#DIV/0!</v>
      </c>
      <c r="L111" s="103"/>
    </row>
    <row r="112" spans="1:12" ht="59.25" hidden="1" customHeight="1">
      <c r="A112" s="51" t="s">
        <v>97</v>
      </c>
      <c r="B112" s="57" t="s">
        <v>16</v>
      </c>
      <c r="C112" s="158">
        <v>390</v>
      </c>
      <c r="D112" s="158">
        <v>192.75398999999999</v>
      </c>
      <c r="E112" s="158">
        <v>737.76697999999999</v>
      </c>
      <c r="F112" s="145">
        <f>E112+D112+C112</f>
        <v>1320.52097</v>
      </c>
      <c r="G112" s="166"/>
      <c r="H112" s="166"/>
      <c r="I112" s="166"/>
      <c r="J112" s="145">
        <f t="shared" si="8"/>
        <v>0</v>
      </c>
      <c r="K112" s="81">
        <f>J112*100/F112</f>
        <v>0</v>
      </c>
      <c r="L112" s="102" t="s">
        <v>174</v>
      </c>
    </row>
    <row r="113" spans="1:21" ht="93.75" hidden="1">
      <c r="A113" s="51" t="s">
        <v>54</v>
      </c>
      <c r="B113" s="57" t="s">
        <v>17</v>
      </c>
      <c r="C113" s="158"/>
      <c r="D113" s="158"/>
      <c r="E113" s="158"/>
      <c r="F113" s="145">
        <f>E113+D113+C113</f>
        <v>0</v>
      </c>
      <c r="G113" s="166"/>
      <c r="H113" s="166"/>
      <c r="I113" s="166"/>
      <c r="J113" s="145">
        <f t="shared" si="8"/>
        <v>0</v>
      </c>
      <c r="K113" s="81" t="e">
        <f t="shared" ref="K113:K123" si="10">J113*100/F113</f>
        <v>#DIV/0!</v>
      </c>
      <c r="L113" s="102" t="s">
        <v>96</v>
      </c>
    </row>
    <row r="114" spans="1:21" ht="213.75" customHeight="1">
      <c r="A114" s="130" t="s">
        <v>55</v>
      </c>
      <c r="B114" s="132" t="s">
        <v>98</v>
      </c>
      <c r="C114" s="152">
        <v>3828.1860000000001</v>
      </c>
      <c r="D114" s="152">
        <v>523</v>
      </c>
      <c r="E114" s="152"/>
      <c r="F114" s="152">
        <f>E114+D114+C114</f>
        <v>4351.1859999999997</v>
      </c>
      <c r="G114" s="152">
        <v>370.54487999999998</v>
      </c>
      <c r="H114" s="152">
        <v>106.08546</v>
      </c>
      <c r="I114" s="152"/>
      <c r="J114" s="152">
        <f>I114+H114+G114</f>
        <v>476.63033999999999</v>
      </c>
      <c r="K114" s="86">
        <f>J114*100/F114</f>
        <v>10.954032762561749</v>
      </c>
      <c r="L114" s="104" t="s">
        <v>184</v>
      </c>
      <c r="P114" s="98">
        <f>107.7+95.9+121+14.2+5.4+1.1+4.7+20+0.5</f>
        <v>370.5</v>
      </c>
      <c r="U114" s="1" t="s">
        <v>185</v>
      </c>
    </row>
    <row r="115" spans="1:21" ht="44.25" customHeight="1">
      <c r="A115" s="131"/>
      <c r="B115" s="133"/>
      <c r="C115" s="164"/>
      <c r="D115" s="164"/>
      <c r="E115" s="164"/>
      <c r="F115" s="164"/>
      <c r="G115" s="164"/>
      <c r="H115" s="164"/>
      <c r="I115" s="154"/>
      <c r="J115" s="154"/>
      <c r="K115" s="88"/>
      <c r="L115" s="106" t="s">
        <v>153</v>
      </c>
      <c r="P115" s="98">
        <v>106.1</v>
      </c>
    </row>
    <row r="116" spans="1:21" ht="120" customHeight="1">
      <c r="A116" s="50" t="s">
        <v>56</v>
      </c>
      <c r="B116" s="20" t="s">
        <v>88</v>
      </c>
      <c r="C116" s="161">
        <f>C117+C121+C122</f>
        <v>98813.239310000004</v>
      </c>
      <c r="D116" s="161">
        <f t="shared" ref="D116:J116" si="11">D117+D121+D122</f>
        <v>15787.4</v>
      </c>
      <c r="E116" s="161">
        <f t="shared" si="11"/>
        <v>61443.6</v>
      </c>
      <c r="F116" s="161">
        <f>F117+F121+F122</f>
        <v>176044.23931</v>
      </c>
      <c r="G116" s="161">
        <f t="shared" si="11"/>
        <v>2054.4143100000001</v>
      </c>
      <c r="H116" s="161">
        <f t="shared" si="11"/>
        <v>0</v>
      </c>
      <c r="I116" s="161">
        <f t="shared" si="11"/>
        <v>0</v>
      </c>
      <c r="J116" s="161">
        <f t="shared" si="11"/>
        <v>2054.4143100000001</v>
      </c>
      <c r="K116" s="81">
        <f t="shared" si="10"/>
        <v>1.1669875243019674</v>
      </c>
      <c r="L116" s="110"/>
    </row>
    <row r="117" spans="1:21" ht="104.25" customHeight="1">
      <c r="A117" s="54" t="s">
        <v>57</v>
      </c>
      <c r="B117" s="37" t="s">
        <v>18</v>
      </c>
      <c r="C117" s="163">
        <v>84332.928310000003</v>
      </c>
      <c r="D117" s="167">
        <v>8000</v>
      </c>
      <c r="E117" s="163"/>
      <c r="F117" s="141">
        <f>E117+D117+C117</f>
        <v>92332.928310000003</v>
      </c>
      <c r="G117" s="163"/>
      <c r="H117" s="163"/>
      <c r="I117" s="163"/>
      <c r="J117" s="141">
        <f>I117+H117+G117</f>
        <v>0</v>
      </c>
      <c r="K117" s="80">
        <f t="shared" si="10"/>
        <v>0</v>
      </c>
      <c r="L117" s="16" t="s">
        <v>176</v>
      </c>
    </row>
    <row r="118" spans="1:21" ht="135" customHeight="1">
      <c r="A118" s="58"/>
      <c r="B118" s="59"/>
      <c r="C118" s="142"/>
      <c r="D118" s="168"/>
      <c r="E118" s="142"/>
      <c r="F118" s="155"/>
      <c r="G118" s="142"/>
      <c r="H118" s="142"/>
      <c r="I118" s="142"/>
      <c r="J118" s="155"/>
      <c r="K118" s="82"/>
      <c r="L118" s="94" t="s">
        <v>177</v>
      </c>
    </row>
    <row r="119" spans="1:21" ht="117.75" customHeight="1">
      <c r="A119" s="58"/>
      <c r="B119" s="59"/>
      <c r="C119" s="142"/>
      <c r="D119" s="168"/>
      <c r="E119" s="142"/>
      <c r="F119" s="155"/>
      <c r="G119" s="142"/>
      <c r="H119" s="142"/>
      <c r="I119" s="142"/>
      <c r="J119" s="155"/>
      <c r="K119" s="82"/>
      <c r="L119" s="94" t="s">
        <v>178</v>
      </c>
    </row>
    <row r="120" spans="1:21" ht="118.5" customHeight="1">
      <c r="A120" s="60"/>
      <c r="B120" s="61"/>
      <c r="C120" s="143"/>
      <c r="D120" s="169"/>
      <c r="E120" s="143"/>
      <c r="F120" s="144"/>
      <c r="G120" s="143"/>
      <c r="H120" s="143"/>
      <c r="I120" s="143"/>
      <c r="J120" s="144"/>
      <c r="K120" s="84"/>
      <c r="L120" s="40" t="s">
        <v>179</v>
      </c>
    </row>
    <row r="121" spans="1:21" ht="136.5" customHeight="1">
      <c r="A121" s="51" t="s">
        <v>58</v>
      </c>
      <c r="B121" s="48" t="s">
        <v>19</v>
      </c>
      <c r="C121" s="160">
        <v>2620.8180000000002</v>
      </c>
      <c r="D121" s="160">
        <f>620.7+7166.7</f>
        <v>7787.4</v>
      </c>
      <c r="E121" s="160">
        <v>61443.6</v>
      </c>
      <c r="F121" s="161">
        <f>C121+D121+E121</f>
        <v>71851.817999999999</v>
      </c>
      <c r="G121" s="160">
        <v>0</v>
      </c>
      <c r="H121" s="160"/>
      <c r="I121" s="160"/>
      <c r="J121" s="161">
        <f>I121+H121+G121</f>
        <v>0</v>
      </c>
      <c r="K121" s="85">
        <v>0</v>
      </c>
      <c r="L121" s="109" t="s">
        <v>186</v>
      </c>
    </row>
    <row r="122" spans="1:21" ht="95.25" customHeight="1">
      <c r="A122" s="52" t="s">
        <v>58</v>
      </c>
      <c r="B122" s="48" t="s">
        <v>5</v>
      </c>
      <c r="C122" s="160">
        <v>11859.493</v>
      </c>
      <c r="D122" s="160"/>
      <c r="E122" s="160"/>
      <c r="F122" s="161">
        <f>E122+D122+C122</f>
        <v>11859.493</v>
      </c>
      <c r="G122" s="160">
        <v>2054.4143100000001</v>
      </c>
      <c r="H122" s="160"/>
      <c r="I122" s="160"/>
      <c r="J122" s="161">
        <f>I122+H122+G122</f>
        <v>2054.4143100000001</v>
      </c>
      <c r="K122" s="85">
        <f t="shared" si="10"/>
        <v>17.322952254367028</v>
      </c>
      <c r="L122" s="30" t="s">
        <v>180</v>
      </c>
      <c r="P122" s="98">
        <f>1448.4+329.7+25.2+17.2+26+65.8+53.5+88.1+0.5</f>
        <v>2054.4</v>
      </c>
    </row>
    <row r="123" spans="1:21" ht="135" customHeight="1">
      <c r="A123" s="18" t="s">
        <v>59</v>
      </c>
      <c r="B123" s="19" t="s">
        <v>89</v>
      </c>
      <c r="C123" s="145">
        <v>107</v>
      </c>
      <c r="D123" s="145"/>
      <c r="E123" s="145"/>
      <c r="F123" s="145">
        <f>E123+D123+C123</f>
        <v>107</v>
      </c>
      <c r="G123" s="145"/>
      <c r="H123" s="145"/>
      <c r="I123" s="145"/>
      <c r="J123" s="145">
        <f>SUM(G123:I123)</f>
        <v>0</v>
      </c>
      <c r="K123" s="85">
        <f t="shared" si="10"/>
        <v>0</v>
      </c>
      <c r="L123" s="30" t="s">
        <v>147</v>
      </c>
    </row>
    <row r="124" spans="1:21" s="2" customFormat="1" ht="40.5" customHeight="1">
      <c r="A124" s="122" t="s">
        <v>60</v>
      </c>
      <c r="B124" s="123"/>
      <c r="C124" s="170">
        <f t="shared" ref="C124:J124" si="12">C96+C116+C114+C83+C109+C87+C88+C44+C79+C93+C74+C45+C10+C107+C123+C9+C7</f>
        <v>684961.08719999995</v>
      </c>
      <c r="D124" s="170">
        <f t="shared" si="12"/>
        <v>879403.16482999991</v>
      </c>
      <c r="E124" s="170">
        <f t="shared" si="12"/>
        <v>260171.58397999997</v>
      </c>
      <c r="F124" s="170">
        <f t="shared" si="12"/>
        <v>1824535.8360100002</v>
      </c>
      <c r="G124" s="170">
        <f t="shared" si="12"/>
        <v>143999.35927000002</v>
      </c>
      <c r="H124" s="170">
        <f t="shared" si="12"/>
        <v>122017.41179</v>
      </c>
      <c r="I124" s="170">
        <f t="shared" si="12"/>
        <v>13146.4337</v>
      </c>
      <c r="J124" s="170">
        <f t="shared" si="12"/>
        <v>279163.20475999999</v>
      </c>
      <c r="K124" s="89">
        <f>J124/F124*100</f>
        <v>15.300505435425709</v>
      </c>
      <c r="L124" s="116"/>
      <c r="P124" s="98"/>
    </row>
    <row r="125" spans="1:21" s="2" customFormat="1" ht="108.75" customHeight="1">
      <c r="A125" s="7"/>
      <c r="B125" s="7"/>
      <c r="C125" s="171"/>
      <c r="D125" s="171"/>
      <c r="E125" s="171"/>
      <c r="F125" s="171"/>
      <c r="G125" s="171"/>
      <c r="H125" s="171"/>
      <c r="I125" s="171"/>
      <c r="J125" s="171"/>
      <c r="K125" s="90"/>
      <c r="L125" s="117"/>
      <c r="P125" s="98"/>
    </row>
    <row r="126" spans="1:21" ht="0.75" hidden="1" customHeight="1">
      <c r="A126" s="66"/>
      <c r="B126" s="67"/>
      <c r="C126" s="172"/>
      <c r="D126" s="172"/>
      <c r="E126" s="172"/>
      <c r="F126" s="172" t="e">
        <f>F124-#REF!</f>
        <v>#REF!</v>
      </c>
      <c r="G126" s="172"/>
      <c r="H126" s="172"/>
      <c r="I126" s="172"/>
      <c r="J126" s="172" t="e">
        <f>J124-#REF!</f>
        <v>#REF!</v>
      </c>
      <c r="K126" s="91"/>
      <c r="L126" s="66"/>
    </row>
    <row r="127" spans="1:21" ht="20.25">
      <c r="A127" s="72" t="s">
        <v>61</v>
      </c>
      <c r="B127" s="72"/>
      <c r="C127" s="173"/>
      <c r="D127" s="173"/>
      <c r="E127" s="173"/>
      <c r="F127" s="173"/>
      <c r="G127" s="173"/>
      <c r="H127" s="173"/>
      <c r="I127" s="173"/>
      <c r="J127" s="173"/>
      <c r="K127" s="5"/>
      <c r="L127" s="66"/>
    </row>
    <row r="128" spans="1:21" ht="20.25">
      <c r="A128" s="77" t="s">
        <v>62</v>
      </c>
      <c r="B128" s="77"/>
      <c r="C128" s="174"/>
      <c r="D128" s="173"/>
      <c r="E128" s="173"/>
      <c r="F128" s="173"/>
      <c r="G128" s="173"/>
      <c r="H128" s="173"/>
      <c r="I128" s="173"/>
      <c r="J128" s="173"/>
      <c r="K128" s="5"/>
      <c r="L128" s="66"/>
    </row>
    <row r="129" spans="1:19" ht="20.25">
      <c r="A129" s="3" t="s">
        <v>63</v>
      </c>
      <c r="B129" s="3"/>
      <c r="C129" s="175"/>
      <c r="D129" s="176"/>
      <c r="E129" s="177"/>
      <c r="F129" s="178"/>
      <c r="G129" s="179"/>
      <c r="H129" s="179"/>
      <c r="I129" s="179"/>
      <c r="J129" s="178"/>
      <c r="K129" s="4" t="s">
        <v>64</v>
      </c>
    </row>
    <row r="130" spans="1:19" ht="19.5">
      <c r="B130" s="68"/>
      <c r="D130" s="165"/>
      <c r="E130" s="165"/>
    </row>
    <row r="131" spans="1:19" ht="62.25" customHeight="1">
      <c r="D131" s="165"/>
      <c r="E131" s="165"/>
      <c r="L131" s="9"/>
    </row>
    <row r="132" spans="1:19">
      <c r="A132" s="73" t="s">
        <v>65</v>
      </c>
      <c r="B132" s="73"/>
      <c r="D132" s="165"/>
      <c r="E132" s="165"/>
      <c r="L132" s="118"/>
    </row>
    <row r="133" spans="1:19" hidden="1">
      <c r="A133" s="73" t="s">
        <v>79</v>
      </c>
      <c r="B133" s="73"/>
      <c r="D133" s="165"/>
      <c r="E133" s="165"/>
      <c r="L133" s="118"/>
    </row>
    <row r="134" spans="1:19" hidden="1">
      <c r="A134" s="73" t="s">
        <v>80</v>
      </c>
      <c r="B134" s="73"/>
      <c r="D134" s="165"/>
      <c r="E134" s="165"/>
      <c r="L134" s="118"/>
    </row>
    <row r="135" spans="1:19">
      <c r="A135" s="124" t="s">
        <v>66</v>
      </c>
      <c r="B135" s="124"/>
      <c r="D135" s="165"/>
      <c r="E135" s="165"/>
      <c r="L135" s="119"/>
      <c r="S135" s="112"/>
    </row>
    <row r="136" spans="1:19">
      <c r="D136" s="165"/>
      <c r="E136" s="165"/>
    </row>
    <row r="137" spans="1:19">
      <c r="D137" s="165"/>
      <c r="E137" s="165"/>
    </row>
    <row r="138" spans="1:19">
      <c r="D138" s="165"/>
      <c r="E138" s="165"/>
      <c r="L138" s="118"/>
    </row>
    <row r="139" spans="1:19">
      <c r="D139" s="165"/>
      <c r="E139" s="165"/>
      <c r="L139" s="118"/>
    </row>
    <row r="140" spans="1:19">
      <c r="D140" s="165"/>
      <c r="E140" s="165"/>
    </row>
    <row r="141" spans="1:19">
      <c r="D141" s="165"/>
      <c r="E141" s="165"/>
    </row>
    <row r="142" spans="1:19">
      <c r="D142" s="165"/>
      <c r="E142" s="165"/>
    </row>
    <row r="143" spans="1:19">
      <c r="D143" s="165"/>
      <c r="E143" s="165"/>
    </row>
    <row r="144" spans="1:19">
      <c r="D144" s="165"/>
      <c r="E144" s="165"/>
    </row>
    <row r="145" spans="4:4">
      <c r="D145" s="165"/>
    </row>
    <row r="146" spans="4:4">
      <c r="D146" s="165"/>
    </row>
  </sheetData>
  <sheetProtection formatCells="0" formatColumns="0" formatRows="0" insertColumns="0" insertRows="0" insertHyperlinks="0" deleteColumns="0" deleteRows="0" sort="0" autoFilter="0" pivotTables="0"/>
  <mergeCells count="13">
    <mergeCell ref="B74:B76"/>
    <mergeCell ref="A124:B124"/>
    <mergeCell ref="A135:B135"/>
    <mergeCell ref="A1:L1"/>
    <mergeCell ref="A2:L2"/>
    <mergeCell ref="A4:A5"/>
    <mergeCell ref="B4:B5"/>
    <mergeCell ref="C4:F4"/>
    <mergeCell ref="G4:J4"/>
    <mergeCell ref="K4:K5"/>
    <mergeCell ref="L4:L5"/>
    <mergeCell ref="A114:A115"/>
    <mergeCell ref="B114:B115"/>
  </mergeCells>
  <pageMargins left="0.59055118110236227" right="0.59055118110236227" top="0.78740157480314965" bottom="0.39370078740157483" header="0" footer="0"/>
  <pageSetup paperSize="9" scale="3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ИНФОРМАЦИЯ</vt:lpstr>
      <vt:lpstr>ИНФОРМАЦИЯ!Заголовки_для_печати</vt:lpstr>
      <vt:lpstr>ИНФОРМАЦИЯ!Область_печати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2022-04-26T02:55:43Z</dcterms:modified>
</cp:coreProperties>
</file>