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395" yWindow="-90" windowWidth="15195" windowHeight="11760"/>
  </bookViews>
  <sheets>
    <sheet name="Лист1" sheetId="2" r:id="rId1"/>
    <sheet name="Лист1 (2)" sheetId="3" r:id="rId2"/>
  </sheets>
  <definedNames>
    <definedName name="_GoBack" localSheetId="0">Лист1!$P$46</definedName>
    <definedName name="_GoBack" localSheetId="1">'Лист1 (2)'!$R$45</definedName>
    <definedName name="_xlnm.Print_Area" localSheetId="0">Лист1!$A$2:$O$87</definedName>
    <definedName name="_xlnm.Print_Area" localSheetId="1">'Лист1 (2)'!$A$1:$Q$86</definedName>
  </definedNames>
  <calcPr calcId="125725"/>
</workbook>
</file>

<file path=xl/calcChain.xml><?xml version="1.0" encoding="utf-8"?>
<calcChain xmlns="http://schemas.openxmlformats.org/spreadsheetml/2006/main">
  <c r="L74" i="3"/>
  <c r="M74" s="1"/>
  <c r="G74"/>
  <c r="L73"/>
  <c r="L72" s="1"/>
  <c r="G73"/>
  <c r="G72" s="1"/>
  <c r="K72"/>
  <c r="J72"/>
  <c r="I72"/>
  <c r="H72"/>
  <c r="E72"/>
  <c r="D72"/>
  <c r="C72"/>
  <c r="L70"/>
  <c r="G70"/>
  <c r="L69"/>
  <c r="G69"/>
  <c r="M69" s="1"/>
  <c r="L68"/>
  <c r="G68"/>
  <c r="K67"/>
  <c r="J67"/>
  <c r="I67"/>
  <c r="H67"/>
  <c r="G67"/>
  <c r="F67"/>
  <c r="F75" s="1"/>
  <c r="E67"/>
  <c r="D67"/>
  <c r="C67"/>
  <c r="L66"/>
  <c r="M66" s="1"/>
  <c r="C66"/>
  <c r="G66" s="1"/>
  <c r="L64"/>
  <c r="G64"/>
  <c r="L63"/>
  <c r="G63"/>
  <c r="L62"/>
  <c r="G62"/>
  <c r="G60" s="1"/>
  <c r="L61"/>
  <c r="G61"/>
  <c r="J60"/>
  <c r="I60"/>
  <c r="H60"/>
  <c r="E60"/>
  <c r="D60"/>
  <c r="C60"/>
  <c r="L57"/>
  <c r="G57"/>
  <c r="L55"/>
  <c r="G55"/>
  <c r="G52" s="1"/>
  <c r="L54"/>
  <c r="G54"/>
  <c r="L53"/>
  <c r="M53" s="1"/>
  <c r="G53"/>
  <c r="J52"/>
  <c r="I52"/>
  <c r="H52"/>
  <c r="C52"/>
  <c r="L50"/>
  <c r="C50"/>
  <c r="G50" s="1"/>
  <c r="L48"/>
  <c r="G48"/>
  <c r="L47"/>
  <c r="G47"/>
  <c r="M47" s="1"/>
  <c r="L46"/>
  <c r="M46" s="1"/>
  <c r="G46"/>
  <c r="G44" s="1"/>
  <c r="L45"/>
  <c r="M45" s="1"/>
  <c r="G45"/>
  <c r="K44"/>
  <c r="J44"/>
  <c r="I44"/>
  <c r="H44"/>
  <c r="E44"/>
  <c r="D44"/>
  <c r="C44"/>
  <c r="L43"/>
  <c r="G43"/>
  <c r="L41"/>
  <c r="G41"/>
  <c r="L39"/>
  <c r="G39"/>
  <c r="L37"/>
  <c r="M37" s="1"/>
  <c r="G37"/>
  <c r="L36"/>
  <c r="G36"/>
  <c r="L35"/>
  <c r="G35"/>
  <c r="J33"/>
  <c r="J31" s="1"/>
  <c r="E33"/>
  <c r="G33" s="1"/>
  <c r="L32"/>
  <c r="M32" s="1"/>
  <c r="G32"/>
  <c r="K31"/>
  <c r="I31"/>
  <c r="H31"/>
  <c r="D31"/>
  <c r="C31"/>
  <c r="L29"/>
  <c r="M29" s="1"/>
  <c r="G29"/>
  <c r="L28"/>
  <c r="G28"/>
  <c r="G21" s="1"/>
  <c r="J22"/>
  <c r="J21" s="1"/>
  <c r="G22"/>
  <c r="K21"/>
  <c r="I21"/>
  <c r="H21"/>
  <c r="E21"/>
  <c r="D21"/>
  <c r="C21"/>
  <c r="L19"/>
  <c r="G19"/>
  <c r="L16"/>
  <c r="M16" s="1"/>
  <c r="G16"/>
  <c r="L14"/>
  <c r="C14"/>
  <c r="G14" s="1"/>
  <c r="M14" s="1"/>
  <c r="L13"/>
  <c r="G13"/>
  <c r="L10"/>
  <c r="G10"/>
  <c r="L9"/>
  <c r="L7" s="1"/>
  <c r="G9"/>
  <c r="L8"/>
  <c r="G8"/>
  <c r="J7"/>
  <c r="I7"/>
  <c r="H7"/>
  <c r="E7"/>
  <c r="G7" s="1"/>
  <c r="D7"/>
  <c r="C7"/>
  <c r="I61" i="2"/>
  <c r="I23"/>
  <c r="G53"/>
  <c r="M13" i="3" l="1"/>
  <c r="M19"/>
  <c r="E31"/>
  <c r="M48"/>
  <c r="M54"/>
  <c r="M57"/>
  <c r="M61"/>
  <c r="M63"/>
  <c r="M68"/>
  <c r="M70"/>
  <c r="M10"/>
  <c r="M28"/>
  <c r="M36"/>
  <c r="M43"/>
  <c r="M50"/>
  <c r="L52"/>
  <c r="M52" s="1"/>
  <c r="M62"/>
  <c r="M64"/>
  <c r="L60"/>
  <c r="M60" s="1"/>
  <c r="M55"/>
  <c r="M41"/>
  <c r="M39"/>
  <c r="M35"/>
  <c r="L31"/>
  <c r="G31"/>
  <c r="M31" s="1"/>
  <c r="K75"/>
  <c r="H75"/>
  <c r="E75"/>
  <c r="D75"/>
  <c r="C75"/>
  <c r="I75"/>
  <c r="J75"/>
  <c r="L22"/>
  <c r="L33"/>
  <c r="M33" s="1"/>
  <c r="L44"/>
  <c r="M44" s="1"/>
  <c r="L67"/>
  <c r="M67" s="1"/>
  <c r="M72"/>
  <c r="M73"/>
  <c r="J58" i="2"/>
  <c r="G75" i="3" l="1"/>
  <c r="M22"/>
  <c r="L21"/>
  <c r="M21" s="1"/>
  <c r="C32" i="2"/>
  <c r="J36"/>
  <c r="J37"/>
  <c r="L75" i="3" l="1"/>
  <c r="M75" s="1"/>
  <c r="J14" i="2"/>
  <c r="C51" l="1"/>
  <c r="F51" s="1"/>
  <c r="C15"/>
  <c r="C67"/>
  <c r="F67" s="1"/>
  <c r="E34"/>
  <c r="J75"/>
  <c r="F75"/>
  <c r="J74"/>
  <c r="F74"/>
  <c r="I73"/>
  <c r="H73"/>
  <c r="G73"/>
  <c r="E73"/>
  <c r="D73"/>
  <c r="C73"/>
  <c r="J71"/>
  <c r="F71"/>
  <c r="J70"/>
  <c r="F70"/>
  <c r="J69"/>
  <c r="F69"/>
  <c r="I68"/>
  <c r="H68"/>
  <c r="E68"/>
  <c r="D68"/>
  <c r="C68"/>
  <c r="J67"/>
  <c r="J65"/>
  <c r="F65"/>
  <c r="J63"/>
  <c r="F63"/>
  <c r="J62"/>
  <c r="F62"/>
  <c r="J64"/>
  <c r="F64"/>
  <c r="H61"/>
  <c r="G61"/>
  <c r="E61"/>
  <c r="D61"/>
  <c r="C61"/>
  <c r="F58"/>
  <c r="K58" s="1"/>
  <c r="J56"/>
  <c r="F56"/>
  <c r="J55"/>
  <c r="F55"/>
  <c r="J54"/>
  <c r="F54"/>
  <c r="I53"/>
  <c r="H53"/>
  <c r="C53"/>
  <c r="J51"/>
  <c r="F49"/>
  <c r="J48"/>
  <c r="F48"/>
  <c r="J47"/>
  <c r="F47"/>
  <c r="J46"/>
  <c r="F46"/>
  <c r="I45"/>
  <c r="E45"/>
  <c r="D45"/>
  <c r="C45"/>
  <c r="J44"/>
  <c r="F44"/>
  <c r="J42"/>
  <c r="F42"/>
  <c r="J40"/>
  <c r="F40"/>
  <c r="J38"/>
  <c r="F38"/>
  <c r="G32"/>
  <c r="F37"/>
  <c r="F36"/>
  <c r="K36" s="1"/>
  <c r="I34"/>
  <c r="J34" s="1"/>
  <c r="F34"/>
  <c r="J33"/>
  <c r="F33"/>
  <c r="H32"/>
  <c r="E32"/>
  <c r="D32"/>
  <c r="J30"/>
  <c r="F30"/>
  <c r="J29"/>
  <c r="F29"/>
  <c r="J23"/>
  <c r="F23"/>
  <c r="D22"/>
  <c r="I22"/>
  <c r="H22"/>
  <c r="G22"/>
  <c r="E22"/>
  <c r="C22"/>
  <c r="J20"/>
  <c r="F20"/>
  <c r="J17"/>
  <c r="F17"/>
  <c r="J15"/>
  <c r="F15"/>
  <c r="F14"/>
  <c r="K14" s="1"/>
  <c r="J11"/>
  <c r="F11"/>
  <c r="J10"/>
  <c r="F10"/>
  <c r="H8"/>
  <c r="J9"/>
  <c r="F9"/>
  <c r="I8"/>
  <c r="E8"/>
  <c r="D8"/>
  <c r="C8"/>
  <c r="K74" l="1"/>
  <c r="K9"/>
  <c r="K10"/>
  <c r="F68"/>
  <c r="K75"/>
  <c r="K38"/>
  <c r="K42"/>
  <c r="I32"/>
  <c r="J32" s="1"/>
  <c r="K54"/>
  <c r="J8"/>
  <c r="K11"/>
  <c r="K30"/>
  <c r="K17"/>
  <c r="K40"/>
  <c r="K67"/>
  <c r="K20"/>
  <c r="K65"/>
  <c r="K71"/>
  <c r="K64"/>
  <c r="K63"/>
  <c r="F61"/>
  <c r="K62"/>
  <c r="K70"/>
  <c r="H45"/>
  <c r="H76" s="1"/>
  <c r="J53"/>
  <c r="K34"/>
  <c r="K44"/>
  <c r="J61"/>
  <c r="K37"/>
  <c r="F73"/>
  <c r="K56"/>
  <c r="K55"/>
  <c r="F53"/>
  <c r="K48"/>
  <c r="K47"/>
  <c r="F45"/>
  <c r="F32"/>
  <c r="E76"/>
  <c r="K33"/>
  <c r="K51"/>
  <c r="F22"/>
  <c r="K29"/>
  <c r="K23"/>
  <c r="C76"/>
  <c r="F8"/>
  <c r="K46"/>
  <c r="K15"/>
  <c r="J68"/>
  <c r="K68" s="1"/>
  <c r="K69"/>
  <c r="D76"/>
  <c r="G8"/>
  <c r="G45"/>
  <c r="J22"/>
  <c r="J49"/>
  <c r="K49" s="1"/>
  <c r="G68"/>
  <c r="J73"/>
  <c r="K73" s="1"/>
  <c r="I76" l="1"/>
  <c r="G76"/>
  <c r="K8"/>
  <c r="F76"/>
  <c r="K22"/>
  <c r="K32"/>
  <c r="K61"/>
  <c r="K53"/>
  <c r="J45"/>
  <c r="J76" s="1"/>
  <c r="K45" l="1"/>
  <c r="K76"/>
</calcChain>
</file>

<file path=xl/sharedStrings.xml><?xml version="1.0" encoding="utf-8"?>
<sst xmlns="http://schemas.openxmlformats.org/spreadsheetml/2006/main" count="342" uniqueCount="173">
  <si>
    <t>№ п/п</t>
  </si>
  <si>
    <t>тыс.руб.</t>
  </si>
  <si>
    <t>Обеспечение устойчивого развития и повышение эффективности сельского хозяйства</t>
  </si>
  <si>
    <t>Развитие  малого предпринимательства</t>
  </si>
  <si>
    <t>Обеспечение сбалансированности профессионально-квалифицированной структуры спроса и предложения рабочей силы</t>
  </si>
  <si>
    <t>Обеспечение комплексной модернизации муниципальной системы образования, создание условий для обеспечения современного качества образования</t>
  </si>
  <si>
    <t>Повышение эффективности системы организации физкультуры и спорта, создание условий для здорового образа жизни</t>
  </si>
  <si>
    <t>Организация туристических зон</t>
  </si>
  <si>
    <t>Обеспечение общественной безопасности жителей района</t>
  </si>
  <si>
    <t>Обеспечение экологической безопасности жителей района</t>
  </si>
  <si>
    <t>Доступность и комфортность жилья, снижение износа жилфонда</t>
  </si>
  <si>
    <t>Развитие инженерных систем жизнеобеспечения</t>
  </si>
  <si>
    <t>Развитие транспортной системы</t>
  </si>
  <si>
    <t>ВСЕГО:</t>
  </si>
  <si>
    <t>2.</t>
  </si>
  <si>
    <t>4.</t>
  </si>
  <si>
    <t>7.</t>
  </si>
  <si>
    <t>8.</t>
  </si>
  <si>
    <t>10.</t>
  </si>
  <si>
    <t>11.</t>
  </si>
  <si>
    <t>13.</t>
  </si>
  <si>
    <t>14.</t>
  </si>
  <si>
    <t>16.</t>
  </si>
  <si>
    <t>МБ</t>
  </si>
  <si>
    <t>РХ</t>
  </si>
  <si>
    <t>РФ</t>
  </si>
  <si>
    <t>Всего</t>
  </si>
  <si>
    <t>Информация о выполненных мероприятиях</t>
  </si>
  <si>
    <t>Кассовые расходы с начала года</t>
  </si>
  <si>
    <t>Руководитель УФиЭ</t>
  </si>
  <si>
    <t>Исполнитель</t>
  </si>
  <si>
    <t>1.</t>
  </si>
  <si>
    <t>Непрерывный мониторинг и прогнозирование угроз безопасности жизни в районе</t>
  </si>
  <si>
    <t>5.</t>
  </si>
  <si>
    <t>Повышение эффективности системы здравоохранения путем повышения доступности и качества медицинской помощи, формирования здорового образа жизни</t>
  </si>
  <si>
    <t xml:space="preserve">Муниципальная программа «Развитие агропромышленного комплекса Усть-Абаканского района и социальной сферы на селе  (2014 - 2020 годы)» </t>
  </si>
  <si>
    <t>Подпрограмма «Устойчивое развитие сельских территорий»</t>
  </si>
  <si>
    <t>Муниципальная программа «Развитие субъектов малого и среднего предпринимательства в Усть-Абаканском районе на 2014-2020 годы»</t>
  </si>
  <si>
    <t>Муниципальная программа "Развитие  образования  в  Усть-Абаканском районе (2014-2020 годы)"</t>
  </si>
  <si>
    <t>Муниципальная программа «Развитие торговли в Усть-Абаканском районе до 2015 года»</t>
  </si>
  <si>
    <t>Подпрограмма "Патриотическое воспитание"</t>
  </si>
  <si>
    <t>Муниципальная программа «Культура Усть-Абаканского района (2014-2020 годы)»</t>
  </si>
  <si>
    <t>Подпрограмма «Развитие культурного потенциала Усть-Абаканского района»</t>
  </si>
  <si>
    <t>Муниципальная программа  "Развитие физической культуры и спорта в Усть-Абаканском районе  (2014 - 2020 годы)"</t>
  </si>
  <si>
    <t>Муниципальная программа«Развитие туризма в Усть-Абаканском районе (2014-2020 годы)»</t>
  </si>
  <si>
    <t>Муниципальная программа «Доступная среда (2014-2020 годы)»</t>
  </si>
  <si>
    <t>Муниципальная программа «Социальная поддержка граждан (2014-2020 годы)»</t>
  </si>
  <si>
    <t>Подпрограмма «Социальная поддержка старшего поколения»</t>
  </si>
  <si>
    <t>Подпрограмма  «Социальная поддержка детей-сирот и детей, оставшихся без попечения родителей»</t>
  </si>
  <si>
    <t>Подпрограмма  «Организация отдыха и оздоровления детей в Усть-Абаканском районе»</t>
  </si>
  <si>
    <t>Создание эффективной системы предоставления социальных услуг для ветеранов и инвалидов. Создание условий для успешной социализации и эффективной самореализации молодежи</t>
  </si>
  <si>
    <t>Повышение общественной и бытовой культуры населения. Совершенствование архивного дела в Усть-Абаканском районе</t>
  </si>
  <si>
    <t>Муниципальная программа "Защита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 (2014-2020 годы)"</t>
  </si>
  <si>
    <t xml:space="preserve">Муниципальная программа «Обеспечение общественного порядка и противодействие преступности в Усть-Абаканском районе  (2014-2020 годы)» </t>
  </si>
  <si>
    <t>Подпрограмма «Профилактика правонарушений, обеспечение безопасности и общественного порядка»</t>
  </si>
  <si>
    <t>Подпрограмма  «Повышение безопасности дорожного движения»</t>
  </si>
  <si>
    <t>Подпрограмма «Профилактика безнадзорности и правонарушений несовершеннолетних»</t>
  </si>
  <si>
    <t>Муниципальная программа "Развитие транспортной системы Усть-Абаканского района (2014-2020 годы)"</t>
  </si>
  <si>
    <t xml:space="preserve">Подпрограмма «Дорожное хозяйство» </t>
  </si>
  <si>
    <t>Подпрограмма «Транспортное обслуживание населения»</t>
  </si>
  <si>
    <t xml:space="preserve">Муниципальная программа «Жилище (2014 – 2020 годы)» </t>
  </si>
  <si>
    <t>Подпрограмма  «Обеспечение жильем молодых семей»</t>
  </si>
  <si>
    <t>Подпрограмма «Свой дом»</t>
  </si>
  <si>
    <t>Подпрограмма  «Переселение жителей Усть-Абаканского района из аварийного и непригодного для проживания жилищного фонда»</t>
  </si>
  <si>
    <t>Муниципальная программа "Энергосбережение и повышение энергетической эффективности в Усть-Абаканском районе  (2014 - 2020 годы)"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</si>
  <si>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 (2014 – 2020 годы)» </t>
  </si>
  <si>
    <t>Подпрограмма «Модернизация объектов коммунальной инфраструктуры»</t>
  </si>
  <si>
    <t>Подпрограмма «Чистая вода»</t>
  </si>
  <si>
    <t>Муниципальная программа «Сохранение и развитие малых сел Усть-Абаканского района до 2015 года»</t>
  </si>
  <si>
    <t>3.</t>
  </si>
  <si>
    <t>6.</t>
  </si>
  <si>
    <t>8.1.</t>
  </si>
  <si>
    <t>8.2.</t>
  </si>
  <si>
    <t>8.3.</t>
  </si>
  <si>
    <t>8.4.</t>
  </si>
  <si>
    <t>8.5.</t>
  </si>
  <si>
    <t>9.</t>
  </si>
  <si>
    <t>12.</t>
  </si>
  <si>
    <t>15.</t>
  </si>
  <si>
    <t>17.</t>
  </si>
  <si>
    <t>18.</t>
  </si>
  <si>
    <t>19.</t>
  </si>
  <si>
    <t>20.</t>
  </si>
  <si>
    <t>20.1.</t>
  </si>
  <si>
    <t>20.2.</t>
  </si>
  <si>
    <t>1.1.</t>
  </si>
  <si>
    <t>1.2.</t>
  </si>
  <si>
    <t>7.1.</t>
  </si>
  <si>
    <t>7.2.</t>
  </si>
  <si>
    <t>7.3.</t>
  </si>
  <si>
    <t>12.1.</t>
  </si>
  <si>
    <t>12.2.</t>
  </si>
  <si>
    <t>12.3.</t>
  </si>
  <si>
    <t>14.1.</t>
  </si>
  <si>
    <t>14.2.</t>
  </si>
  <si>
    <t>14.3.</t>
  </si>
  <si>
    <t>19.1.</t>
  </si>
  <si>
    <t>19.2.</t>
  </si>
  <si>
    <t>Подпрограмма «Создание общих условий функционирования сельского хозяйства»</t>
  </si>
  <si>
    <t>Муниципальная программа "Повышение эффективности и управления муниципальными финансами Усть-Абаканского района"</t>
  </si>
  <si>
    <t>администрации Усть-Абаканского района</t>
  </si>
  <si>
    <t>Н.А.Потылицына.</t>
  </si>
  <si>
    <t>Подпрограмма "Развитие дошкольного, начального, общего, основного общего, среднего образования"</t>
  </si>
  <si>
    <t>Подпрограмма "Развитие системы дополнительного образования детей, выявление и поддержки одаренных детей и молодежи"</t>
  </si>
  <si>
    <t>Подпрограмма "Наследие Усть-Абаканского района"</t>
  </si>
  <si>
    <t>Подпрограмма «Искусство Усть-Абаканского района»</t>
  </si>
  <si>
    <t>Подпрограмма "Молодежь Усть-Абаканского района"</t>
  </si>
  <si>
    <t>Подпрограмма "Обеспечение реализации муниципальной  программы"</t>
  </si>
  <si>
    <t>12.4.</t>
  </si>
  <si>
    <t>Подпрограмма "Развитие мер социальной поддержки отдельных категорий граждан в Усть-Абаканском районе"</t>
  </si>
  <si>
    <t>16.1.</t>
  </si>
  <si>
    <t>16.2.</t>
  </si>
  <si>
    <t>16.3.</t>
  </si>
  <si>
    <t>Программа "Развитие муниципального имущества в Усть-Абаканском районе (2016-2020 годы)"</t>
  </si>
  <si>
    <t>19.3.</t>
  </si>
  <si>
    <t>Подпрограмма "Обеспечение реализации муниципальной программы"</t>
  </si>
  <si>
    <t>Зам. Главы по финансам и экономике</t>
  </si>
  <si>
    <t>1.Иные межбюджетные трансферты  Усть-Абаканскому поссовету на переселение из аварийного жилья за счет средств гос.корпорации.</t>
  </si>
  <si>
    <t>12</t>
  </si>
  <si>
    <t>Муниципальная программа "Профилактика заболеваний и формирование здорового образа жизни (2014-2020 годы)"</t>
  </si>
  <si>
    <t xml:space="preserve">
</t>
  </si>
  <si>
    <t>1. Строительство водопровода от водозабора до водоподъема (1800 м) п. Усть-Абакан</t>
  </si>
  <si>
    <t>Сконина К.В. 2-18-52</t>
  </si>
  <si>
    <t>Н.А. Потылицына</t>
  </si>
  <si>
    <t xml:space="preserve">План на год </t>
  </si>
  <si>
    <t>Муниципальная программа</t>
  </si>
  <si>
    <t>Выполнено с начала года % (гр.10 / гр.6 х 100)</t>
  </si>
  <si>
    <t>1.Техническое присоединение к электросетям энергосберегающих устройств ФАП с.Весеннее -2.9                                                                                                                                                                                                         2. Составление заключения хозяйственно-питьевого водоснабжения с.Солгечное- 7.1;                                                                                       3. Технологическое присоединение к электрическим сетям электроустановки жилой дом д.Камызяк, 3 - 2,9.</t>
  </si>
  <si>
    <t>Отчет о реализации муниципальных  программ, действующих на территории Усть-Абаканского района за 12 месяцев 2016 года.</t>
  </si>
  <si>
    <r>
      <t xml:space="preserve">1.Проведение спортивных мероприятий, обеспечение подготовки команд - 146,2 в т.ч.                                                                     </t>
    </r>
    <r>
      <rPr>
        <sz val="12"/>
        <rFont val="Times New Roman"/>
        <family val="1"/>
        <charset val="204"/>
      </rPr>
      <t xml:space="preserve">Первенство России по гиревому спорту г. Барнаул -6,9; Республиканская «Лыжня России» г.Саяногорск -2,2/ГСМ/;  Первенство Сибирского Федерального Округа по рукопаш. бою г.Новокузнецк-15,4;
Первенство СФО по каратэ-12,8/проезд,проживание,питание/; Турнирпо хоккею  «Ночная Лига»/Сочи/-40,0; Турнир по боксу /Иркутск-10,0; г.Ачинск-5,9; г.Шарыпово-4,1/; Спорт. фестиваль малых сел-5,5 /ГСМ/;  ХII регион.турнир по боксу-24,3; Турнир по хоккею /г.Красноярск, г.Кемерово-38,5/; Первенство по вольной борьбе /г.Шарыпово/-8,6; Чемнионат по конному спорту-12,0
</t>
    </r>
    <r>
      <rPr>
        <b/>
        <sz val="12"/>
        <rFont val="Times New Roman"/>
        <family val="1"/>
        <charset val="204"/>
      </rPr>
      <t xml:space="preserve">2.Обеспечение развития отрасти физической культуры и спорта - 42,9 </t>
    </r>
    <r>
      <rPr>
        <sz val="12"/>
        <rFont val="Times New Roman"/>
        <family val="1"/>
        <charset val="204"/>
      </rPr>
      <t xml:space="preserve">(Строительный, технический и авторский надзор по строительству универсального спортивного зала)
</t>
    </r>
    <r>
      <rPr>
        <b/>
        <sz val="12"/>
        <rFont val="Times New Roman"/>
        <family val="1"/>
        <charset val="204"/>
      </rPr>
      <t xml:space="preserve">3.Физкультурно-оздоровительная работа с различными категориями населения - 115,1 в т.ч. </t>
    </r>
    <r>
      <rPr>
        <sz val="12"/>
        <rFont val="Times New Roman"/>
        <family val="1"/>
        <charset val="204"/>
      </rPr>
      <t xml:space="preserve">«Лыжня России»,  турниры: борьба, пулевая стрельба, бильярд, шахматы,волейбол /призы/-15,8. Конные скачки,посвященные Дню Победы /кубки,медали/-19,3 День физкультурника-30,0/призы/  Турнир по хоккею на приз Главы-47,5; Открытие ледового катка-2,5
</t>
    </r>
  </si>
  <si>
    <r>
      <rPr>
        <b/>
        <sz val="12"/>
        <rFont val="Times New Roman"/>
        <family val="1"/>
        <charset val="204"/>
      </rPr>
      <t xml:space="preserve">1.Обеспечение развития отрасли культуры: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1.1.Обеспечение деятельности подведомственных учреждений(РДК Дружба, ДК им.Гагарина) - </t>
    </r>
    <r>
      <rPr>
        <b/>
        <sz val="12"/>
        <rFont val="Times New Roman"/>
        <family val="1"/>
        <charset val="204"/>
      </rPr>
      <t>10 994,1</t>
    </r>
    <r>
      <rPr>
        <sz val="12"/>
        <rFont val="Times New Roman"/>
        <family val="1"/>
        <charset val="204"/>
      </rPr>
      <t xml:space="preserve">, в т.ч.: з/пл. - 6902,1; начисл. на з/пл. - 2124,5; усл.связи - 97,9; ком.усл - 1396,2; обслуж.им-ва - 80,1; прочие услуги 39,2 (медосмотр сотрудников-17,4;техн.инвент.- 15,0;курсы пов.-6,4;обслуж.сайта-0,4); пеня- 217,3; основные ср-ва 46,3 (инвентарь-20,8; огнетушители-14,5; шкаф-9,0; костюм-2,0); матер.запасы 90,5 (канц.хоз.. тов.-56,6;гсм-28,6;запчасти на авто-5,3).  
1.2. Повышение квалификации работников культуры - </t>
    </r>
    <r>
      <rPr>
        <b/>
        <sz val="12"/>
        <rFont val="Times New Roman"/>
        <family val="1"/>
        <charset val="204"/>
      </rPr>
      <t xml:space="preserve">7,9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1.3.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День работников культуры - </t>
    </r>
    <r>
      <rPr>
        <b/>
        <sz val="12"/>
        <rFont val="Times New Roman"/>
        <family val="1"/>
        <charset val="204"/>
      </rPr>
      <t>20,0</t>
    </r>
    <r>
      <rPr>
        <sz val="12"/>
        <rFont val="Times New Roman"/>
        <family val="1"/>
        <charset val="204"/>
      </rPr>
      <t xml:space="preserve"> (цветы)                                                                                                                         1.3. Организация и проведение районных фестивалей, конкурсов,  согласно календарного плана - </t>
    </r>
    <r>
      <rPr>
        <b/>
        <sz val="12"/>
        <rFont val="Times New Roman"/>
        <family val="1"/>
        <charset val="204"/>
      </rPr>
      <t>927,5 (РБ) 49,2 (РХ) 142,9 (РФ),</t>
    </r>
    <r>
      <rPr>
        <sz val="12"/>
        <rFont val="Times New Roman"/>
        <family val="1"/>
        <charset val="204"/>
      </rPr>
      <t xml:space="preserve"> в т.ч.:                                                                                                                                                                                         ^ цветы, подарки: районный конкурс чтецов «Несу Родину в душе»; фестиваль «Звезда культуры-2016», концерт «Осенние мелодии», «День учителя», фестиваль творчества пожилых людей «Золотой  возраст» - 19,3;                                                                                                                                                                                        ^ оформл.мероприятий (ткань, строцматериалы, продукты, компазиции из шаров, цветочные компазиции) - 18,5;                           
^ сцен.костюм - 29,0;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звуковое и световое оборудование - 5,0 (РБ), 49,2 (РХ), 142,9 (РФ); «Чыл Пазы» - 38,0 (оформление подворья, продукты, ГСМ, баннер); «День Победы» - 322,4</t>
    </r>
    <r>
      <rPr>
        <b/>
        <sz val="12"/>
        <rFont val="Times New Roman"/>
        <family val="1"/>
        <charset val="204"/>
      </rPr>
      <t xml:space="preserve"> (</t>
    </r>
    <r>
      <rPr>
        <sz val="12"/>
        <rFont val="Times New Roman"/>
        <family val="1"/>
        <charset val="204"/>
      </rPr>
      <t>хоровые костюмы, обувь сценич., шатер, композиции из шаров и цветов, призы, флаги, подставки под шлаги, ткань, скатерти); «День России» - 250,0 (танцев.костюмы, ростовые куклы, подарки, цветы, оформление праздника (шары, ткань, баннеры)); приглашение творческих коллективов - 30,0; «Тун Пайрам» - 95,0 (ГСМ,продукты, оформление подворья, транспортные  услуги, разовая посуда, умывальник); «Уртун Тойы» - 20,0 (оформл. выставок цветов,плодов, овощей «Бары Богини Умай», оформл. хакасского стола,обряды угощения гостей,презентация рода, ГСМ, продукты); Дефектная ведомость/корректировка смет/для ремонта крыши в ДК-50,0;мероприятия к Дню Учителя-15,3; Районный фестиваль «Золотой возраст»-15,0; Новогодние мероприятия-20,0
1.4. Денежное поощрение лучшиму муниципальному учреждению культуры /Опытненский СДК/-</t>
    </r>
    <r>
      <rPr>
        <b/>
        <sz val="12"/>
        <rFont val="Times New Roman"/>
        <family val="1"/>
        <charset val="204"/>
      </rPr>
      <t>100,0 (РФ)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</si>
  <si>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 xml:space="preserve">1.Совершенствование библиотечной деятельности: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1.1 Обеспечение деятельности подведомственных учреждений (МБУК «Усть-Абаканская ЦБС»)-</t>
    </r>
    <r>
      <rPr>
        <b/>
        <sz val="12"/>
        <rFont val="Times New Roman"/>
        <family val="1"/>
        <charset val="204"/>
      </rPr>
      <t>15561,0</t>
    </r>
    <r>
      <rPr>
        <sz val="12"/>
        <rFont val="Times New Roman"/>
        <family val="1"/>
        <charset val="204"/>
      </rPr>
      <t xml:space="preserve"> в т.ч. (з/пл. 10897,8; нач. на з/пл. 3415,2; усл.связи -380,5; ком.усл.- 371; обслуж.им-ва - 92,7; обучение по ППБ и охране труда - 43,5 установка антивирусной программы - 5,7; подписка - 79,1; установка противопож. безопасности - 7,4; суд.издержки, пени - 201,4; шкаф пожарный - 5,9; книги-2,4; хаб-0,8; огнетушит. - 7,1; уголь-27,6; канц.тов-0,4; стр.матер - 21,4; хоз.тов. - 1,1.                                                                                                                                            1.2. Мероприятия по поддержке и развитию культуры, искусства и архивного дела:                                                                                        ^ юбилей централизованной системе библиотек </t>
    </r>
    <r>
      <rPr>
        <b/>
        <sz val="12"/>
        <rFont val="Times New Roman"/>
        <family val="1"/>
        <charset val="204"/>
      </rPr>
      <t>48,4</t>
    </r>
    <r>
      <rPr>
        <sz val="12"/>
        <rFont val="Times New Roman"/>
        <family val="1"/>
        <charset val="204"/>
      </rPr>
      <t xml:space="preserve"> (45,0 призы; 3,4оформл.мероприятия)
^ подписка на периодические издания - </t>
    </r>
    <r>
      <rPr>
        <b/>
        <sz val="12"/>
        <rFont val="Times New Roman"/>
        <family val="1"/>
        <charset val="204"/>
      </rPr>
      <t>105,9</t>
    </r>
    <r>
      <rPr>
        <sz val="12"/>
        <rFont val="Times New Roman"/>
        <family val="1"/>
        <charset val="204"/>
      </rPr>
      <t xml:space="preserve">;                                                                                                                                           ^ общероссийский день библиотек - </t>
    </r>
    <r>
      <rPr>
        <b/>
        <sz val="12"/>
        <rFont val="Times New Roman"/>
        <family val="1"/>
        <charset val="204"/>
      </rPr>
      <t>11,9</t>
    </r>
    <r>
      <rPr>
        <sz val="12"/>
        <rFont val="Times New Roman"/>
        <family val="1"/>
        <charset val="204"/>
      </rPr>
      <t xml:space="preserve"> (призы - 11,1, оформление меропр - 0,8)                                                                                             1.3 Капитальный ремонт библиотек - </t>
    </r>
    <r>
      <rPr>
        <b/>
        <sz val="12"/>
        <rFont val="Times New Roman"/>
        <family val="1"/>
        <charset val="204"/>
      </rPr>
      <t>0,4</t>
    </r>
    <r>
      <rPr>
        <sz val="12"/>
        <rFont val="Times New Roman"/>
        <family val="1"/>
        <charset val="204"/>
      </rPr>
      <t xml:space="preserve"> (КтЗ 2015г за проектно-сметную документацию)   </t>
    </r>
    <r>
      <rPr>
        <sz val="12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1.4 Комплектование книжного фонда - </t>
    </r>
    <r>
      <rPr>
        <b/>
        <sz val="12"/>
        <rFont val="Times New Roman"/>
        <family val="1"/>
        <charset val="204"/>
      </rPr>
      <t xml:space="preserve">34,5 ;  27,0 - (РФ)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1.5. Денежное поощрение лучшим работникам и муниципальным уч-ям культуры /укрепление материал.-технической базы/ - </t>
    </r>
    <r>
      <rPr>
        <b/>
        <sz val="12"/>
        <rFont val="Times New Roman"/>
        <family val="1"/>
        <charset val="204"/>
      </rPr>
      <t xml:space="preserve">50,0 (РФ) </t>
    </r>
    <r>
      <rPr>
        <sz val="12"/>
        <rFont val="Times New Roman"/>
        <family val="1"/>
        <charset val="204"/>
      </rPr>
      <t xml:space="preserve">- Усть-Бюрская биб-ка.               
</t>
    </r>
    <r>
      <rPr>
        <b/>
        <sz val="12"/>
        <rFont val="Times New Roman"/>
        <family val="1"/>
        <charset val="204"/>
      </rPr>
      <t xml:space="preserve">2. Сохранение культурных ценностей:  </t>
    </r>
    <r>
      <rPr>
        <sz val="12"/>
        <rFont val="Times New Roman"/>
        <family val="1"/>
        <charset val="204"/>
      </rPr>
      <t xml:space="preserve">
2.1.Обеспечение деятельности подведомственных учреждений (МКУК «Усть-Абаканский историко-краеведческий музей») - </t>
    </r>
    <r>
      <rPr>
        <b/>
        <sz val="12"/>
        <rFont val="Times New Roman"/>
        <family val="1"/>
        <charset val="204"/>
      </rPr>
      <t>369,0</t>
    </r>
    <r>
      <rPr>
        <sz val="12"/>
        <rFont val="Times New Roman"/>
        <family val="1"/>
        <charset val="204"/>
      </rPr>
      <t xml:space="preserve"> в т.ч. з /пл. 230,9; начисления на з/пл. 66,9, усл.связи - 6,6; холод.водоснобж - 0,3; ремонт газгольдера - 8,8; противоклещ. обработка - 6,5, пеня - 3,8, госпошлина -6,0; хоз.инвентарь (топор, лопата, рыхлит) - 3,9; баннеры, земля, семена, рассада - 35,3.                                                                                                                                                                                                                             2.2 Спиливание аварийных деревьев - </t>
    </r>
    <r>
      <rPr>
        <b/>
        <sz val="12"/>
        <rFont val="Times New Roman"/>
        <family val="1"/>
        <charset val="204"/>
      </rPr>
      <t xml:space="preserve">15,0.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2.3. Проведение праздничных мероприятий, посвященных Дню победы - </t>
    </r>
    <r>
      <rPr>
        <b/>
        <sz val="12"/>
        <rFont val="Times New Roman"/>
        <family val="1"/>
        <charset val="204"/>
      </rPr>
      <t>470,0</t>
    </r>
    <r>
      <rPr>
        <sz val="12"/>
        <rFont val="Times New Roman"/>
        <family val="1"/>
        <charset val="204"/>
      </rPr>
      <t xml:space="preserve"> (в т.ч. Праздничный салют - 200,0; Подарки ветеранам - 48,0; Обслуж. газ.установки - 20,0; Изготовление допол. списков - 20,0; Изготовление баннеров - 52,0; Звуковая аппаратура с монтажом - 92,0; Районная выставка «Наша слава и наша память» /стенды, призы/ - 38,0.
                                    </t>
    </r>
  </si>
  <si>
    <r>
      <rPr>
        <b/>
        <sz val="12"/>
        <rFont val="Times New Roman"/>
        <family val="1"/>
        <charset val="204"/>
      </rPr>
      <t xml:space="preserve">3. Обеспечение безопасности музейного фонда и развитие музеев - 10,0 </t>
    </r>
    <r>
      <rPr>
        <sz val="12"/>
        <rFont val="Times New Roman"/>
        <family val="1"/>
        <charset val="204"/>
      </rPr>
      <t xml:space="preserve">(противоклещ.обр-ка)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4. Развитие архивного дела - 340,5</t>
    </r>
    <r>
      <rPr>
        <sz val="12"/>
        <rFont val="Times New Roman"/>
        <family val="1"/>
        <charset val="204"/>
      </rPr>
      <t xml:space="preserve">
4.1.Арендная плата за пользование помещением под архив - 279,0;                                                                                    4.2. Приобретение первичных средств хранения (Архивных коробов) - 14,4;                                                                                                                                                                    4.3. Оплата по гражданско-правовому договору специалисту за работу по созданию электронного архива- 47,1;                                                                                                                                                                                 </t>
    </r>
  </si>
  <si>
    <r>
      <rPr>
        <b/>
        <sz val="12"/>
        <rFont val="Times New Roman"/>
        <family val="1"/>
        <charset val="204"/>
      </rPr>
      <t>1.Органы местного самоуправления</t>
    </r>
    <r>
      <rPr>
        <sz val="12"/>
        <rFont val="Times New Roman"/>
        <family val="1"/>
        <charset val="204"/>
      </rPr>
      <t xml:space="preserve"> - </t>
    </r>
    <r>
      <rPr>
        <b/>
        <sz val="12"/>
        <rFont val="Times New Roman"/>
        <family val="1"/>
        <charset val="204"/>
      </rPr>
      <t>3052,9</t>
    </r>
    <r>
      <rPr>
        <sz val="12"/>
        <rFont val="Times New Roman"/>
        <family val="1"/>
        <charset val="204"/>
      </rPr>
      <t xml:space="preserve"> в т.ч. (з/пл.2081,2; нач.на з/пл.670,5; служеб.командировка - 34,6; усл.связи 43,5; заправка картриджа 0,7; прочие услуги 37,7 (автострахование 1,8; антивирус - 3,3; командировочные расходы - 10,0; обслуж.сайта 13,4; усл.нотариуса-1,5; курсы пов.- 4,2;предр.осмотр-3,5); пеня -41,1; основные ср-ва 0,7(светильник) ГСМ, канц.товары - 142,9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2.Обеспечение деятельности подведомственных учреждений</t>
    </r>
    <r>
      <rPr>
        <sz val="12"/>
        <rFont val="Times New Roman"/>
        <family val="1"/>
        <charset val="204"/>
      </rPr>
      <t xml:space="preserve"> - </t>
    </r>
    <r>
      <rPr>
        <b/>
        <sz val="12"/>
        <rFont val="Times New Roman"/>
        <family val="1"/>
        <charset val="204"/>
      </rPr>
      <t>9583,9</t>
    </r>
    <r>
      <rPr>
        <sz val="12"/>
        <rFont val="Times New Roman"/>
        <family val="1"/>
        <charset val="204"/>
      </rPr>
      <t xml:space="preserve"> в т.ч.(з/пл. - 7280,3; нач.на з/пл. - 2029,8; усл.связи 26,3; заправка картриджа 2,2; прочие услуги 119,2 (оплата по договору за обсл.программы 1С- 111,5; установка антивирусной прграммы-2,3; курсы повышения 5,2); пеня - 110,8; канц.товары 15,5).</t>
    </r>
  </si>
  <si>
    <r>
      <rPr>
        <b/>
        <sz val="12"/>
        <rFont val="Times New Roman"/>
        <family val="1"/>
        <charset val="204"/>
      </rPr>
      <t>1. Обеспечение деятельности подведомственных учреждений - 956,1</t>
    </r>
    <r>
      <rPr>
        <sz val="12"/>
        <rFont val="Times New Roman"/>
        <family val="1"/>
        <charset val="204"/>
      </rPr>
      <t xml:space="preserve"> (в т.ч. з/пл.- 631,8; нач.на з/пл. - 235,3; усл.связи - 50,1; ремонт техники - 5,2; прочие услуги - 9,7 (усл.натар.-1,0, курсы повыш.-8,7); пеня - 13,5; маршрутизатор, калькулятор, ножницы, степлер - 4,4; канц.товары - 6,1)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 Мероприятия в области молодежной политики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2.1 Районные мероприятия с детьми и молодежью</t>
    </r>
    <r>
      <rPr>
        <b/>
        <sz val="12"/>
        <rFont val="Times New Roman"/>
        <family val="1"/>
        <charset val="204"/>
      </rPr>
      <t>- 72,3</t>
    </r>
    <r>
      <rPr>
        <sz val="12"/>
        <rFont val="Times New Roman"/>
        <family val="1"/>
        <charset val="204"/>
      </rPr>
      <t xml:space="preserve">, в том числе: ГСМ, фотобумага - 2,5; участие в фестивале молодежного творчества "Весна в Хакасии", мероприятие "Встреча трех поколений"; районный конкурс "Новогодняя игрушка" - 8,5 , "День Победы"- 44,3 (футболки и бейсболки с лаготипом для волонтеров,акция "Свеча памяти"); Спортакиада допризовной молодежи - 15,0 (призы - 5,5; оформление, ГСМ - 9,5); Детский праздник "Волшебная страна"-2,0                                                                                                                                    2.2 Поддержка талантливой и способной молодежи - </t>
    </r>
    <r>
      <rPr>
        <b/>
        <sz val="12"/>
        <rFont val="Times New Roman"/>
        <family val="1"/>
        <charset val="204"/>
      </rPr>
      <t>17,0</t>
    </r>
    <r>
      <rPr>
        <sz val="12"/>
        <rFont val="Times New Roman"/>
        <family val="1"/>
        <charset val="204"/>
      </rPr>
      <t xml:space="preserve">, в том числе: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Праздник "Золотые руки" для детей и молодежи с ограниченными физическими возможностями - 9,5; Слет активной молодежи "Доброе дело" - 3,5; Праздник для детей и молодежи с огранич.физическими возможномтями - 4,0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2.3. Реализация проектов по временной занятости молодежи - </t>
    </r>
    <r>
      <rPr>
        <b/>
        <sz val="12"/>
        <rFont val="Times New Roman"/>
        <family val="1"/>
        <charset val="204"/>
      </rPr>
      <t xml:space="preserve">23,2                                                                                              </t>
    </r>
    <r>
      <rPr>
        <sz val="12"/>
        <rFont val="Times New Roman"/>
        <family val="1"/>
        <charset val="204"/>
      </rPr>
      <t>2.4. Поддержка деятельности молодежных общественных организаций -</t>
    </r>
    <r>
      <rPr>
        <b/>
        <sz val="12"/>
        <rFont val="Times New Roman"/>
        <family val="1"/>
        <charset val="204"/>
      </rPr>
      <t xml:space="preserve">18,0 </t>
    </r>
    <r>
      <rPr>
        <sz val="12"/>
        <rFont val="Times New Roman"/>
        <family val="1"/>
        <charset val="204"/>
      </rPr>
      <t>(Слет молодежных общественных организаций)                                                                                                                                                   2.5. Вовлечение молодежи в общественную деятельность -</t>
    </r>
    <r>
      <rPr>
        <b/>
        <sz val="12"/>
        <rFont val="Times New Roman"/>
        <family val="1"/>
        <charset val="204"/>
      </rPr>
      <t>34,0</t>
    </r>
    <r>
      <rPr>
        <sz val="12"/>
        <rFont val="Times New Roman"/>
        <family val="1"/>
        <charset val="204"/>
      </rPr>
      <t>, в том числе: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Молодежный проект "Молодежная инициатива" - 9,0; Конкурс на соискание премии в общественной деятельности "Гордость Усть-Абаканского района" - 25,0</t>
    </r>
  </si>
  <si>
    <r>
      <rPr>
        <b/>
        <sz val="12"/>
        <rFont val="Times New Roman"/>
        <family val="1"/>
        <charset val="204"/>
      </rPr>
      <t xml:space="preserve">1.Развитие и поддержка народного творчества - 80,0: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1.1. Организация выставок народно-прикладного творчества, в том числе: районные выставки-конкурсы прикладного творчества: «Веселое рождество», «Сказки Н.М. Карамзина в красках»; Дефиле молодых дизайнеров одежды из нетрадиционных материалов «Мир молодежного модерна»-20,0 (5,5 -оформление мероприятия: баннеры, фотобумага, краска для цветного принтера; 14,5 - призы); Выставка декоративно-прикладного творчества «Букет для мамы»-10,0 (2,0 оформление мероприятия; 8,0 призы)
1.2.Проведение разножанровых фестивалей и конкурсов, в том числе: Конкурсы: «На крыльях таланта», «Созвездие юных»; Республиканский конкурс среди сельских хореограф. коллективов «Танцевальная волна»; Конкурс-выставка «Новогоднее настроение»-20,0 (9,2 оформление: баннеры, шары, ткань, утеплитель, пленка самоклеющая; 10,8-призы)                                                                                                                                           1.3. Участие творч. коллективов в республиканских, региональных, всероссийских конкурсах и фестивалях, в том числе: Участие ансамбля в праздновании  Дня Победы, Дня России, международный культурно-туристическом форум «Сибэр Ил», Смотр-конкурс «Разноцветье народных талантов»-30,0 (6,0 /шары,баннеры/; 24,0 призы).
</t>
    </r>
    <r>
      <rPr>
        <b/>
        <sz val="12"/>
        <rFont val="Times New Roman"/>
        <family val="1"/>
        <charset val="204"/>
      </rPr>
      <t>2. Гармонизация отношений и их этнокультурное развитие - 10,0:</t>
    </r>
    <r>
      <rPr>
        <sz val="12"/>
        <rFont val="Times New Roman"/>
        <family val="1"/>
        <charset val="204"/>
      </rPr>
      <t xml:space="preserve">
2.1. Организация и проведение съезда родов всех народов, проживающих на территории Усть-Абаканского района - 5,0 Закрытие Года Н.Г.Доможакова (2,5 призы, 2,5 оформление)
2.2. Комплектование литературой на хакасском языке и краеведческой литературой 22 библиотеки -филиалы МБУК «Усть-Абак. ЦБС» - 5,0.
</t>
    </r>
  </si>
  <si>
    <r>
      <t xml:space="preserve">1.Оказание поддержки Усть-Абаканскому обществу инвалидов для осуществления их уставной деятельности - </t>
    </r>
    <r>
      <rPr>
        <b/>
        <sz val="12"/>
        <color theme="1"/>
        <rFont val="Times New Roman"/>
        <family val="1"/>
        <charset val="204"/>
      </rPr>
      <t>360,0</t>
    </r>
    <r>
      <rPr>
        <sz val="12"/>
        <color theme="1"/>
        <rFont val="Times New Roman"/>
        <family val="1"/>
        <charset val="204"/>
      </rPr>
      <t xml:space="preserve"> (3/плата-274,2; отчисления в фонды - 79,9; услуги связи - 4,3; услуги сбербанка - 1,6)                                                                                                                                                      2. Участие в спортивном мероприятии в г. Абаза - </t>
    </r>
    <r>
      <rPr>
        <b/>
        <sz val="12"/>
        <color theme="1"/>
        <rFont val="Times New Roman"/>
        <family val="1"/>
        <charset val="204"/>
      </rPr>
      <t>10,0</t>
    </r>
    <r>
      <rPr>
        <sz val="12"/>
        <color theme="1"/>
        <rFont val="Times New Roman"/>
        <family val="1"/>
        <charset val="204"/>
      </rPr>
      <t>; проведение районных мероприятий: шахматно-шашечного турнира, соревнование по настольному теннису и на проведение спартакиады по легкой атлетике -</t>
    </r>
    <r>
      <rPr>
        <b/>
        <sz val="12"/>
        <color theme="1"/>
        <rFont val="Times New Roman"/>
        <family val="1"/>
        <charset val="204"/>
      </rPr>
      <t>3,0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3. Проведение голубого огонька , посвященного декаде инвалидов - </t>
    </r>
    <r>
      <rPr>
        <b/>
        <sz val="12"/>
        <color theme="1"/>
        <rFont val="Times New Roman"/>
        <family val="1"/>
        <charset val="204"/>
      </rPr>
      <t>17,0</t>
    </r>
  </si>
  <si>
    <r>
      <rPr>
        <b/>
        <sz val="12"/>
        <rFont val="Times New Roman"/>
        <family val="1"/>
        <charset val="204"/>
      </rPr>
      <t xml:space="preserve">1.Обеспечение развития отрасли туризма- 1094,6 </t>
    </r>
    <r>
      <rPr>
        <sz val="12"/>
        <rFont val="Times New Roman"/>
        <family val="1"/>
        <charset val="204"/>
      </rPr>
      <t xml:space="preserve">в т.ч.: (з/плата-718,9; отчисления от ФОТ - 217,8; суточные - 2,1, услуги связи - 6,6; тех.обслужив.авто - 28,8; прочие услуги -22,0 /ОСАГО.-2,6; команд.расх.-1,2; курсы повыш.-1,2; установка Гланасс-11,0;предрейс. осмотр водителя-6,0/; пени - 9,9, гос.пошлина -2,0; ГСМ, автозапчасти - 81,9)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 Организация, координация туристической деятельности и продвижения туристического продукта - 5,0</t>
    </r>
    <r>
      <rPr>
        <sz val="12"/>
        <rFont val="Times New Roman"/>
        <family val="1"/>
        <charset val="204"/>
      </rPr>
      <t xml:space="preserve"> в т.ч.:                                                                                                                                                                                                       ^ Участие в республиканском туристическом слете                                                                                                                                                                                                                               ^ Организация и проведение этнических обрядов, национальных праздников                                                                                                                                                                               ^ Участие в туристическом форуме "Большой Урал-2016" /Екатеринбург/                                                                                   ^ Изготовление рекламной полиграфической и иной продукции - 5,0</t>
    </r>
  </si>
  <si>
    <t>1. Приобретение насосов КНС; кап.ремонт т/сети; кап.ремонт основного котельного оборудования центральной котельной в с. Зеленое- 1361,3, из них: 388,2(РХ); 973,1 (РБ)                                                                          2. Капитальный ремонт инженерных сетей  и котельного оборудования а.Доможаково; кап.ремонт т/сети от котельной до д/сада - 785,3 (РБ)                                                                                                                                                           3. Капитальный ремонт основного котельного оборудования а. Чарков - 134,5 (РБ)                                                                                                                                           4. Капитальный ремонт водопровода с. Весеннее - 130,0 (РБ)                                                                                                                    5. Капитальный ремонт водопровода с. Московское - 171,6 (РБ)                                                                                                                6. Прокладка сети холодного водоснабжения от центрального водопровода до д.6 по ул. Школьная с. В-Биджа - 80,0 (РБ)                                                                                                                                                                                                   7. Капитальный ремонт ЦТП-1 п.Уссть-Абакан; кап.ремонт кительного оборудования котельной Микроквартала - 544,8 (РХ)                                                                                                                                                                          8. Капитальный ремонт котельной п.Тепличный - 282,2 (РХ); капитальный ремонт основноо и вспомогательного оборудования котельной п.Расцвет - 153,7 (РБ)                                                                                                         9. Ремонт теплосети с.Калинино - 35,8 (РБ)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</si>
  <si>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 (2014-2020 годы)»</t>
  </si>
  <si>
    <r>
      <rPr>
        <sz val="12"/>
        <color theme="1"/>
        <rFont val="Times New Roman"/>
        <family val="1"/>
        <charset val="204"/>
      </rPr>
      <t xml:space="preserve">1.аал Мохов: -Обустройство детской спортивной площадки с ограждением, с установкой малых игровых форм, ограждение филиала №2 МКУК «Московский СДК» с установкой уличного туалета  - 458,8 (РХ-454,2; РБ- 4,6)  /кредиторка за 2015 год/                                                                                                                                                                       2. аал Баинов: - Устройство детской площадки - 402 (РХ-398;  РБ-4) /кредиторка за 2015 год/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3.аал Шурышев: - Ограждение спортивной площадки - 331,8(РХ) /кредиторка за 2015 год/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аал Хоных: установка малых игровых форм - 4,0 (РБ)                                                                                                     5. д. Заря: - Монтаж уличногоосвещения 210,8 (РХ - 208,7 РБ - 2,1)                                                                                           6. аал Бейка: - Бурение скважин (6 скважин) - 531,9 (РХ- 526,6; РБ-5,3)  /кредиторка за 2015 год/                                           7. ст.Уйбат - установка малых игровых форм - 329,3 (РХ -326,0 РБ 3,3)  /кредиторка за 2015 год/                                                                                8. аал Трояков:  - ограждение кладбища - 418,2 (РХ- 414;РБ- 4,2) /кредиторка за 2015 год/                                                                                                               9. д. Кирба:- подключение уличного освещения - 98,6 (РХ- 97,6; РБ-1)  /кредиторка за 2015 год/                                                                                                        10. д. Камышовая: - бурение двух скважин- 198 (РХ- 196 ; РБ- 2) /кредиторка за 2015 год/                                                                                                                  11.д.Камызяк: - бурение трех скважин -297,0 (РХ -294; РБ- 3); нецентрализованное холодное водоснабжение (2 скважины) -160,0 (РБ) /кредиторка за 2015 год/;                                                                                                                                                                                                                                                                                                                                        12. д.Капчалы: - нецентрализованное холодное водоснабжение (5 скважен) -488,9 (РХ - 484,0 РБ - 4,9) 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                                          </t>
    </r>
  </si>
  <si>
    <t xml:space="preserve">1.Проведение консультаций 32 молодым семьям.
2.Формирования списков молодых семей для участия в Программе в 2017г. – 19 семьи.                                     
3.Прием и оформление документов - 23 семьи                                                                                                                                                                                                                   4.Выдано свидетельств в 2016 году - 1 молодой семье                                                                                                                                                                                            
5.Выплата субсидий  молодым семьям получившим свидетельства в 2015 году- 2 семьи, получившим свидетельство в 2016 году- 1 семья
                           </t>
  </si>
  <si>
    <r>
      <t>1.Обеспечение деятельности подведомственных учреждений ("Единая дежурная диспетчерская служба") -</t>
    </r>
    <r>
      <rPr>
        <b/>
        <sz val="12"/>
        <rFont val="Times New Roman"/>
        <family val="1"/>
        <charset val="204"/>
      </rPr>
      <t>1494,2</t>
    </r>
    <r>
      <rPr>
        <sz val="12"/>
        <rFont val="Times New Roman"/>
        <family val="1"/>
        <charset val="204"/>
      </rPr>
      <t xml:space="preserve"> (з/плата - 1175,1; отчисления в фонды - 316,4; прочие услуги - 2,7)                                                                                                                       2.Организация работы спасательного поста с.Калинино - </t>
    </r>
    <r>
      <rPr>
        <b/>
        <sz val="12"/>
        <rFont val="Times New Roman"/>
        <family val="1"/>
        <charset val="204"/>
      </rPr>
      <t xml:space="preserve">31,3(РХ)                 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3. Опашка территорий - </t>
    </r>
    <r>
      <rPr>
        <b/>
        <sz val="12"/>
        <rFont val="Times New Roman"/>
        <family val="1"/>
        <charset val="204"/>
      </rPr>
      <t xml:space="preserve">94,1 </t>
    </r>
    <r>
      <rPr>
        <sz val="12"/>
        <rFont val="Times New Roman"/>
        <family val="1"/>
        <charset val="204"/>
      </rPr>
      <t>(Калининский с/с -6,0; Опытненский с/с - 11,1; Сапоговский с/с - 5,0; Весенненский с/с - 9,0; Усь-Бюрский с/с - 6,0; Расцветовский с/с - 5,0; Московский с/с - 26,0; Доможаковский с/с - 15,0; Чарковский с/с - 11,0)</t>
    </r>
  </si>
  <si>
    <t>1.Обеспечение деятельности УИО - 6116,6 в т.ч. (оплата труда -3647,7; начисления на оплату труда - 1290,5;  усл.связи - 130,7; ремонт и обслуж.орг.техники-21,4; приоб.программы по аренде - 142,0; лицензия 1С - 33,2, обслуживание и обновление программ - 220,5; ОСАГО, предрейс.осмотр, семинары - 65,2; транспортные услуги - 26,6; ремонт автомобиля - 92,6; канц.товары, ГСМ - 264,6; конверты - 40,0; основные средства -45,0; судебные издержки по исполнительному листу-28,3; госпошлина -1.9, пени -65,6.                                                                                                                                                                       2.Оценка недвижимости - 171,0 (6 объектов)                                                                                                                                                                       3. Межевание - 74,0 выполнение кадастровых работ, изготовление тех.документации (2 объекта)                                  4.Мероприятия по подготовке градостроительной документации 150,0 (Чарковский с/с 50,0; Усть-Бюрский с/с 50,0; В-Биджинский с/с - 50,0) внесение изменений в градостроительные планы, ПЗЗ.</t>
  </si>
  <si>
    <r>
      <rPr>
        <b/>
        <sz val="12"/>
        <rFont val="Times New Roman"/>
        <family val="1"/>
        <charset val="204"/>
      </rPr>
      <t xml:space="preserve">4.Мероприятия по развитию дошкольного образования - 1394,2(РБ): </t>
    </r>
    <r>
      <rPr>
        <sz val="12"/>
        <rFont val="Times New Roman"/>
        <family val="1"/>
        <charset val="204"/>
      </rPr>
      <t xml:space="preserve">приобретение:                                                                                                                                                                                                                                                                                  ^Устройство приточно-вытяжной вентиляции для пищеблока - 74,0                                                                          ^Оборудования и инвентаря для медицинских кабинетов - 238,7                                                                                                                           ^Оборудования и инвентаря для  пищеблоков - 65,6                                                                                                                            ^Установка видеонаблюдения - 243,2                                                                                                                                               ^Специальная оценка условий труда - 26,8                                                                                                                                     ^Обучение и аттестация кочегаров, рабочих по бойлеру для работы в котельных - 3,0                                                                                                                                                                                                                                                                 ^Охрана труда: - обучение руководителей ОУ и лиц, ответственных за охрану труда - 11,7                                                   ^Замена входных и межэтажных деревянных дверей - 17,7                                                                                  ^Лицензирование образовательной деятельности - 7,8                                                                                                                                                                                ^Установка АУПС - 390,1                                                                                                                                                                                                                                  ^Обработка кровли огнезащитным составом, испытание пожарных кранов, лестниц, ограждений - 143,0                                                                                                                                                                      ^Обучение по мерам пожарной безопасности - 6,5                                                                                                                   ^Проверка качества огнезащитной обработки дерев.конструкций - 9,0                                                                                           ^Приобретение пожарных рукавов, огнетушителей и знаков - 14,5                                                                                                                                                                                             ^Изготовление технического плана на здание детского сада п.У-Абакан на 260 мест - 90,0                                                                                                                                                                  ^Электронный детский сад (программное обеспечение): -52,5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5.Обеспечение государственных гарантий реализации прав на получение общедоступного и бесплатного дошкольного образования - 67686,2(РХ):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^Субсидии на выполнения муниципального задания: из средств респуб.бюджета на оплату труда 66807,3 т.руб., услуги связи 77,4 т.руб., прочие услуги 501,6 т.руб., приобретение мат.запасов 299,9т.руб.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</si>
  <si>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rFont val="Times New Roman"/>
        <family val="1"/>
        <charset val="204"/>
      </rPr>
      <t xml:space="preserve">4. Создание условия для обеспечения современного качества образования - 3172,7, </t>
    </r>
    <r>
      <rPr>
        <sz val="12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^Государственная аккредитация (госпошлина; аккредитационная экспретиза) - 30,0                                                                                                                                                                               ^Лицензирование образовательной деятельности (госпошлина)- 12,0                                                                         ^Установка АУПС - 352,9                                                                                                                                                                                                                            ^Обработка кровли огнезащитным составом, испытание пожарных кранов, лестниц, ограждений - 374,5                                                                                                                                                                                                                                        ^Обучение по мерам пожарной безопасности - 16,9                                                                                                                                                                                                         ^Определение категории помещения по взраво-пожароопасности - 38,9                                                                                                       ^Проверка качества огнезащитной обработки деревянных конструкций - 29,5                                                                                                                                                  ^Материальные запасы по противопожарной безопасности - 8,2                                                                                                                                                ^Приобретение огнетушителей и знаков - 52,9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- 286,9                                                                                                                ^Проект санитарно-защитной зоны водозаборной скважины - 25,0                                                                           ^Изготовление паспорта на водозаборную скважину - 18,0                                                                                            ^Санитарная безопасность: устройство приточно-вытяжной вентиляции в пищеблоке - 230,6                                 ^Санитарная безопасность: приобретение оборудования и инвентаря для пищеблоков - 64,1                                                                                                                                                                                           ^Антитеррористическая безопасность - установка систем видеонаблюдения - 523,9                                                                                                                                                      ^Электробезопасность- обучение и аттестация кочегаров, рабочих по бойлеру для работы в котельных - 64,1                                                                                                                                                                                                                                                                      ^Испытание электрооборудования - 110,0                                                                                                                   ^Охрана труда - обучение руководителей ОУ и лиц, ответственных за охрану труда - 57,8                                                                                                                                                                    ^Специальная оценка условий труда - 155,2                                                                                                                                                                                                                                                                                                                                            ^Обследование и оценка технического состояния строительных конструкций пристройки здания - 100,0                              ^Осуществление технического и строительного надзора за капитальным ремонтом учреждений - 120,0                                                                                                                     ^Устройство второго пожарного выхода - 99,9                                                                                                                                                                                                            ^Техническая инвентаризация и изготовление технической документации  - 63,1                                                                                                                                                                                                       ^Приобретение школьных парт - 105,8                                                          </t>
    </r>
  </si>
  <si>
    <r>
      <t>1. Субсидирование затрат при лизинге оборудования для ИП Васильевой Т.И. и ГКФХ Ермолаевой Л.В. -</t>
    </r>
    <r>
      <rPr>
        <b/>
        <sz val="12"/>
        <rFont val="Times New Roman"/>
        <family val="1"/>
        <charset val="204"/>
      </rPr>
      <t xml:space="preserve">950(РХ)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2. Субсидирование приобретенного оборудования </t>
    </r>
    <r>
      <rPr>
        <b/>
        <sz val="12"/>
        <rFont val="Times New Roman"/>
        <family val="1"/>
        <charset val="204"/>
      </rPr>
      <t>50,0(РБ) 516,9(РФ)</t>
    </r>
    <r>
      <rPr>
        <sz val="12"/>
        <rFont val="Times New Roman"/>
        <family val="1"/>
        <charset val="204"/>
      </rPr>
      <t>: ООО "СПК "Сибирь" - 14,5(РФ), 24,0(РБ) , ООО "Сыродел" - 502,4(РФ), ИП Азаурашвили О.Г.- 26,0(РБ)                                                                                                                                3. Субсидирование затрат на обучение по подготовке, переподготовке и повышению квалификации кадров -</t>
    </r>
    <r>
      <rPr>
        <b/>
        <sz val="12"/>
        <rFont val="Times New Roman"/>
        <family val="1"/>
        <charset val="204"/>
      </rPr>
      <t xml:space="preserve"> 30,1 (РБ)</t>
    </r>
    <r>
      <rPr>
        <sz val="12"/>
        <rFont val="Times New Roman"/>
        <family val="1"/>
        <charset val="204"/>
      </rPr>
      <t xml:space="preserve"> (Заключен договор о возмещение затрат на обучение кадров ИП Смертина Л.А., ООО ФК "Калина")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Гранты начинающим субъектам малого предпринимательства на создание и развитие собственного бизнеса </t>
    </r>
    <r>
      <rPr>
        <b/>
        <sz val="12"/>
        <rFont val="Times New Roman"/>
        <family val="1"/>
        <charset val="204"/>
      </rPr>
      <t>220,0(РБ) 868,0(РФ)</t>
    </r>
    <r>
      <rPr>
        <sz val="12"/>
        <rFont val="Times New Roman"/>
        <family val="1"/>
        <charset val="204"/>
      </rPr>
      <t xml:space="preserve"> ГКФХ Чебоненко Р.Е. - 191,0(РФ), ООО "Соффитто 193,0(РФ), 220,0(РБ), ИП Свиноренко А.С.- 484,0(РФ)                                                                                                                                                                                                                       5. Проведение районного конкурса "Предприниматель года"- </t>
    </r>
    <r>
      <rPr>
        <b/>
        <sz val="12"/>
        <rFont val="Times New Roman"/>
        <family val="1"/>
        <charset val="204"/>
      </rPr>
      <t xml:space="preserve">60,9(РБ) </t>
    </r>
    <r>
      <rPr>
        <sz val="12"/>
        <rFont val="Times New Roman"/>
        <family val="1"/>
        <charset val="204"/>
      </rPr>
      <t xml:space="preserve">(рамки для грамот - 2,6, цветы, благодарственные письма - 9,5, подарки - 48,8)                                                                                                                                                                 6. Повышение профессионального уровня предпринимателей через организацию и проведение семинаров, круглых столов, "голубых огоньков" и других мероприятий </t>
    </r>
    <r>
      <rPr>
        <b/>
        <sz val="12"/>
        <rFont val="Times New Roman"/>
        <family val="1"/>
        <charset val="204"/>
      </rPr>
      <t>15,0 (РБ)</t>
    </r>
    <r>
      <rPr>
        <sz val="12"/>
        <rFont val="Times New Roman"/>
        <family val="1"/>
        <charset val="204"/>
      </rPr>
      <t xml:space="preserve"> (Предоплата ООО "Налоги. Бизнес. Право" на проведение семинара для предпринимателей)                                 </t>
    </r>
  </si>
  <si>
    <r>
      <t xml:space="preserve">1. Поддержка организаций торговли </t>
    </r>
    <r>
      <rPr>
        <b/>
        <sz val="12"/>
        <color theme="1"/>
        <rFont val="Times New Roman"/>
        <family val="1"/>
        <charset val="204"/>
      </rPr>
      <t xml:space="preserve">69,6 </t>
    </r>
    <r>
      <rPr>
        <sz val="12"/>
        <color theme="1"/>
        <rFont val="Times New Roman"/>
        <family val="1"/>
        <charset val="204"/>
      </rPr>
      <t xml:space="preserve">в т.ч.:Проведение районного конкурса "Лучшее предприятие торговли" 49,6-приобретение ценных подарков для победителей конкурса; Организация и проведение выставок, выставок-продаж местных товаропроизводителей, районных сельскохозяйственных ярмарок в целях  стимулирования деловой активности  хозяйствующих субъектов, осуществляющих торговую деятельность 20,0-поощрение участников осенненй сельскохозяйственной ярмарки.                                                                                                                                                      2. Иные межбюджетные трансферты на компенсацию затрат по доставке продуктовых и непродуктовых товаров жителям малых и отдаленных сел, и иных населенных пунков, не имеющих стационарных точек торговли (Опытненский сельсовет) - </t>
    </r>
    <r>
      <rPr>
        <b/>
        <sz val="12"/>
        <color theme="1"/>
        <rFont val="Times New Roman"/>
        <family val="1"/>
        <charset val="204"/>
      </rPr>
      <t>5,0</t>
    </r>
    <r>
      <rPr>
        <sz val="12"/>
        <color theme="1"/>
        <rFont val="Times New Roman"/>
        <family val="1"/>
        <charset val="204"/>
      </rPr>
      <t xml:space="preserve">; возмещение Московскому потребительскому обществу (аал Мохов) - </t>
    </r>
    <r>
      <rPr>
        <b/>
        <sz val="12"/>
        <color theme="1"/>
        <rFont val="Times New Roman"/>
        <family val="1"/>
        <charset val="204"/>
      </rPr>
      <t xml:space="preserve">50,0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3.Субсидия на компенсацию затрат по доставке продуктовых и непродуктовых товаров жителям малых и отдаленных сел, не имеющих стационарных точек торговли (Весенненскому, Опытненскому, Райковскому, Чарковскому, Доможаковскому сельсоветам) - </t>
    </r>
    <r>
      <rPr>
        <b/>
        <sz val="12"/>
        <color theme="1"/>
        <rFont val="Times New Roman"/>
        <family val="1"/>
        <charset val="204"/>
      </rPr>
      <t xml:space="preserve">105,9 (РХ)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4.Проводится ежемесячный мониторинг цен на товары первой необходимости                                                                                                                            5.Проведено шесть ярмарок выходного дня, 1весенняя и 1осенняя сельскохозяйственная ярмарка с участием 55 субъектов малого бизнеса, реализовано сельскохозяйственных товаров и продуктов ее переработки на общую сумму 4044,4 тыс. руб.                      </t>
    </r>
  </si>
  <si>
    <r>
      <rPr>
        <b/>
        <u/>
        <sz val="12"/>
        <rFont val="Times New Roman"/>
        <family val="1"/>
        <charset val="204"/>
      </rPr>
      <t>Развитие дошкольного образования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1</t>
    </r>
    <r>
      <rPr>
        <b/>
        <sz val="12"/>
        <rFont val="Times New Roman"/>
        <family val="1"/>
        <charset val="204"/>
      </rPr>
      <t>.Обеспечение деятельности подведомственных учреждений (Дошкольные организации)-  29107,2 (РБ), из них</t>
    </r>
    <r>
      <rPr>
        <sz val="12"/>
        <rFont val="Times New Roman"/>
        <family val="1"/>
        <charset val="204"/>
      </rPr>
      <t xml:space="preserve">: Субсидии на выполнения муниципального задания: оплата труда - 15838,4; услуги связи - 54,7; транспортные услуги - 203,9; коммунальные услуги - 8790,8; услуги по сод.имущества - 1842,7; прочие услуги - 771,5; прочие расходы - 1078,9; приобретение основных средств - 81,4; приобретение мат.запасов - 444,9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2.Строительство, реконструкция объектов муниципальной собственности, в том числе разработка проектно-сметной документации - 127,8 (РБ)</t>
    </r>
    <r>
      <rPr>
        <sz val="12"/>
        <rFont val="Times New Roman"/>
        <family val="1"/>
        <charset val="204"/>
      </rPr>
      <t xml:space="preserve">  Бюджетные инвестиции в объекты капитального строительства государственной (муниципальной) собственности МБДОУ "ДС "Радуга" пожарное оборудования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3.Капитальный ремонт в муниципальных учреждениях - 810,8 (РБ)</t>
    </r>
    <r>
      <rPr>
        <sz val="12"/>
        <rFont val="Times New Roman"/>
        <family val="1"/>
        <charset val="204"/>
      </rPr>
      <t xml:space="preserve">                                                                                ^Пожарная безопасность: установка входных, межэтажных, эвакуационных дверей; ремонт АУПС -250,0                                                                  ^Осуществление технического и строительного надзора за капитальным ремонтом учреждений -12,6                                                                        ^Экспертиза сметы на капитальный ремонт здания -101,1                                                                                                                                                                    ^Капитальный ремонт по замене дверных и оконных блоков - 110,7                                                                                                                                                                               ^Капитальный ремонт медицинского кабинета в дошкольных образовательных учреждениях - 50,0                                                                                                                                                                                       ^  Капитальный ремонт уличного освещения на территории д/садов - 105,4                                                                          ^  Подготовка детского сада к отопительному сезону (ремонт системы отопления, водопровода, канализации) за разработку ПСД и экспертизы сметы на капитальный ремонт здания - 180,9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</si>
  <si>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2"/>
        <rFont val="Times New Roman"/>
        <family val="1"/>
        <charset val="204"/>
      </rPr>
      <t xml:space="preserve">Развитие начального общего, основного общего, среднего общего образования </t>
    </r>
    <r>
      <rPr>
        <b/>
        <sz val="12"/>
        <rFont val="Times New Roman"/>
        <family val="1"/>
        <charset val="204"/>
      </rPr>
      <t xml:space="preserve">                                      1.Обеспечение деятельности подведомственных учреждений (Общеобразовательные организации)</t>
    </r>
    <r>
      <rPr>
        <sz val="12"/>
        <rFont val="Times New Roman"/>
        <family val="1"/>
        <charset val="204"/>
      </rPr>
      <t xml:space="preserve"> - </t>
    </r>
    <r>
      <rPr>
        <b/>
        <sz val="12"/>
        <rFont val="Times New Roman"/>
        <family val="1"/>
        <charset val="204"/>
      </rPr>
      <t>60849,7(РБ)</t>
    </r>
    <r>
      <rPr>
        <sz val="12"/>
        <rFont val="Times New Roman"/>
        <family val="1"/>
        <charset val="204"/>
      </rPr>
      <t xml:space="preserve">. из них: Субсидии на выполнения муниципального задания: из средств МБ- оплата труда 9100,1, услуги связи 201,0, транспортные услуги 1698,1, коммунальные услуги 26889,1, услуги по сод.имущества 9106,3, прочие услуги 2372,6, прочие расходы 2609,1, приобретение основных средств 358,2, приобретение мат.запасов 8515,2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 Строительство, реконструкция объектов муниципальной собственности, в том числе разработка проектно-сметной документации-189,1</t>
    </r>
    <r>
      <rPr>
        <sz val="12"/>
        <rFont val="Times New Roman"/>
        <family val="1"/>
        <charset val="204"/>
      </rPr>
      <t xml:space="preserve"> бурение и обустройство эксплуатационной скважины для добычи подземных вод для хозяйственного водоснабжения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- 4813,6(РБ), 286,0 (РХ), 1719,0 (РФ)</t>
    </r>
    <r>
      <rPr>
        <sz val="12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^Капитальный ремонт спортивных залов 1621,8 (РБ), 286,0 (РХ), 1719,0 (РФ)                                                                                                ^Замена оконных деревянных блоков на пластиковые - 138,6                                                                                              ^Пожарная безопасность: установка входных, межэтажных, эвакуационных дверей, ремонт АУПС - 207,6                                                                                                                                                                                                        ^Антитеррористическая безопасность: ремонт, восстановление ограждения территории - 50,0                                                                                                                                                          ^Замена трубопровода подачи холодной воды - 27,2                                                                                                          ^Капитальный ремонт системы отопления - 96,8                                                                                                                ^Капитальный ремонт межэтажного перекрытия - 80,0                                                                                               ^Капитальный ремонт водопроводной сети - 422,3                                                                                                                ^Разработка ПСД и экспертизы сметы на  капитальный ремонт здания - 242,2                                                                                                   ^Осуществление технического и строительного надзора за капитальным ремонтом учреждений - 14,7                                                                                                                                            ^Обследование и оценка технического состояния строительных конструкций - 32,0                                                                                                                                                                     ^Замена входных и межэтажных деревянных дверей - 85,0                                                                                                                                                                                           ^Капитальный ремонт сетевого насоса школьной котельной- 49,2                                                                                        ^Капитальный ремонт здания (ремон кровли) - 1746,2</t>
    </r>
  </si>
  <si>
    <r>
      <rPr>
        <b/>
        <u/>
        <sz val="12"/>
        <rFont val="Times New Roman"/>
        <family val="1"/>
        <charset val="204"/>
      </rPr>
      <t>Обеспечение условий развития сферы образования: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1.Органы местного самоуправления - 5974,1(РБ),</t>
    </r>
    <r>
      <rPr>
        <sz val="12"/>
        <rFont val="Times New Roman"/>
        <family val="1"/>
        <charset val="204"/>
      </rPr>
      <t xml:space="preserve"> в т.ч.: ^Субсидии на обеспечение деятельности: оплата труда 5572,2, услуги связи 102,5, услуги по сод.имущества 27,6, прочие услуги 33,9, прочие расходы 10,0, приобретение мат.запасов 227,8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- 17067,5(РБ)</t>
    </r>
    <r>
      <rPr>
        <sz val="12"/>
        <rFont val="Times New Roman"/>
        <family val="1"/>
        <charset val="204"/>
      </rPr>
      <t xml:space="preserve"> из них: ^Субсидии на обеспечение деятельности: оплата труда 15060,0, прочие выплаты - 0,1, услуги связи 340,2, коммунальные услуги 377,1, услуги по сод.имущества 223,2, прочие услуги 251,0, прочие расходы 309,8, приобретение мат.запасов 462,8                                                                                                                                                </t>
    </r>
  </si>
  <si>
    <r>
      <t xml:space="preserve">^Участие обучающихся (команд школьников) и их сопровождающих (руководителей) в республиканских, межрегиональных, всероссийских учебно-тренировочных сборах, спортивных соревнованиях, школах для одаренных детей и других международных и всероссийских мероприятиях: МБОУ "Доможаковская СОШ"поездка в г.Щелково на соревнования по мини-футболу -  транспортные расходы - 182,5                                                                                                                              ^Поддержка молодых специалистов методическая поддержка (профессиональные конкурсы, семинары, мастер-классы); материальная поддержка (подъемные, материальная помощь, оплата аренды жилья в п.Усть-Абакан, субсидирование процентной ставки по полученным ссудам, ипотеке на приобретение жилья) - 50,0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5.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- 315226,0(РХ) </t>
    </r>
    <r>
      <rPr>
        <sz val="12"/>
        <rFont val="Times New Roman"/>
        <family val="1"/>
        <charset val="204"/>
      </rPr>
      <t xml:space="preserve"> ^Субсидии на выполнения муниципального задания: из средств респуб.бюджета на оплату труда 310130,3, услуги связи 911,0, прочие услуги 1545,9, прочие расходы 2,0, приобретение основных средств 1671,6, приобретение мат.запасов 965,2                                                                                                                                                   6.Реализация мероприятий по развитию общеобразовательных организаций - 2433,9, из них: 2372,8(РХ); 61,1 (РБ), в т.ч.:                                                                                                                                                                                                                                                             ^Благоустройство школьных дворов, школьных зданий, строительство и ремонт школьных туалетов - 1647,4 (РХ)                                                                                                                                                                                                    ^Капитальный ремонт здания (ремонт кровли) - 3,4 (РХ)                                                                                                            ^Организация кружков по развитию детского хакасского литературного творчества - 85,5(РХ), 1,1 т.руб. (РБ)                                                                                                                                                                                                                                                      ^Организация спортивных секций для детей в общеобразовательных учреждениях - 566,1 (РХ), 45,8(РБ)                                                                                                                                                                                                                                                                                          ^Укрепление материально-технической базы спортивного зала - 45,5 (РХ), 10,0 (РБ)                                                                                                                                                                                                                                       ^Организация технических кружков для детей в общеобразовательных учреждениях - 17,4 (РХ), 4,2 (РБ)                                                                           </t>
    </r>
    <r>
      <rPr>
        <b/>
        <sz val="12"/>
        <rFont val="Times New Roman"/>
        <family val="1"/>
        <charset val="204"/>
      </rPr>
      <t>7. Организация школьного питания</t>
    </r>
    <r>
      <rPr>
        <sz val="12"/>
        <rFont val="Times New Roman"/>
        <family val="1"/>
        <charset val="204"/>
      </rPr>
      <t xml:space="preserve">  2084 чел.- 2572,3 (РХ),  2084 чел.- 1601,9(РБ)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</si>
  <si>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2"/>
        <rFont val="Times New Roman"/>
        <family val="1"/>
        <charset val="204"/>
      </rPr>
      <t>Развитие системы дополнительного образования детей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1.Обеспечение деятельности подведомственных учреждений (Центр дополнительного образования)- 13328,7 (РБ)</t>
    </r>
    <r>
      <rPr>
        <sz val="12"/>
        <rFont val="Times New Roman"/>
        <family val="1"/>
        <charset val="204"/>
      </rPr>
      <t xml:space="preserve">, в т.ч.  ^Субсидии на выполнения муниципального задания: из средств Районного бюджета - оплата труда  12157,4, услуги связи 24,3, транспортные услуги 23,5, коммунальные услуги 319,9, услуги по сод.имущества 219,4, прочие услуги 164,7, прочие расходы 271,5, приобретение мат.запасов 148,0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2.Обеспечение деятельности подведомственных учреждений (Усть-Абаканская ДШИ)-9001,7 (РБ)</t>
    </r>
    <r>
      <rPr>
        <sz val="12"/>
        <rFont val="Times New Roman"/>
        <family val="1"/>
        <charset val="204"/>
      </rPr>
      <t xml:space="preserve">, из них:  ^Субсидии на выполнения муниципального задания: из средств Районного бюджета - оплата труда 8378,2, услуги связи 39,7, коммунальные услуги 367,7, услуги по сод.имущества 10,2, прочие услуги 56,2, прочие расходы 128,9, приобретение основных средств 0,8, приобретение мат.запасов 20,0 т.руб.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3.Обеспечение деятельности подведомственных учреждений (Усть-Абаканская ДЮСШ)-15673,1 (РБ</t>
    </r>
    <r>
      <rPr>
        <sz val="12"/>
        <rFont val="Times New Roman"/>
        <family val="1"/>
        <charset val="204"/>
      </rPr>
      <t xml:space="preserve">), в т.ч.  ^Субсидии на выполнения муниципального задания: из средств РБ- оплата труда 14616,5, прочие выплаты 19,9, услуги связи 50,7, коммунальные услуги 542,5, услуги по сод.имущества 25,6, прочие услуги 37,4, прочие расходы 238,6, приобретение основных средств 18,0, приобретение мат.запасов 123,9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4.Создание условия для обеспечения современного качества дополнительного образования - 253,5 (РБ)      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^Лицензирование образовательной деятельности (госпошлина) - 3,5                                                                                  ^Проведение мероприятия "День России" - 250,0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5. Выявление и поддержка одаренных детей и талантливой молодежи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^Создание условия для обеспечения современного качества образования- </t>
    </r>
    <r>
      <rPr>
        <b/>
        <sz val="12"/>
        <rFont val="Times New Roman"/>
        <family val="1"/>
        <charset val="204"/>
      </rPr>
      <t>12,1(РБ)</t>
    </r>
    <r>
      <rPr>
        <sz val="12"/>
        <rFont val="Times New Roman"/>
        <family val="1"/>
        <charset val="204"/>
      </rPr>
      <t>,: поездка в г. Красноярск спортсменов МБОУ "Доможаковская СОШ" транспортные расходы из с-в - 12,1</t>
    </r>
  </si>
  <si>
    <r>
      <rPr>
        <b/>
        <sz val="12"/>
        <rFont val="Times New Roman"/>
        <family val="1"/>
        <charset val="204"/>
      </rPr>
      <t xml:space="preserve">Мероприятия, направленные на патриотическое воспитание граждан - 72,3 (РБ)                                                           </t>
    </r>
    <r>
      <rPr>
        <sz val="12"/>
        <rFont val="Times New Roman"/>
        <family val="1"/>
        <charset val="204"/>
      </rPr>
      <t xml:space="preserve">              1.Физкультурно-оздоровительная работа в образовательных учреждениях: награждение - 2,0                                                                                                                                                     2.Муниципальная акция «Георгиевская ленточка»:канц.товары -2,2                                                                                                     3.Финал районного конкурса юных талантов «Зажги свою звезду»:награждение -3,7                                                                    4.Конкурс слайдовых презентаций «Отечества достойные сыны»: ГСМ, расх.материалы -3,0                                                                                                                                                         5.Районный конкурс творческих работ «Письмо неизвестному солдату» награждение - 1,5                                                   6.Муниципальная акция «Вечный огонь памяти»: перчатки - 1,5                                                                                                                                                                                         7.Муниципальная акция «И помнит мир спасенный»  канц.тов. - 1,5                                                                                                                  8.Районный финал военно–спортивной игры «Зарница»- 23, в т.ч: (награждение - 5,0, питание - 18,0)                                                                                                               9.Проведение республиканской военно-спортивной игры «Победа»: ГСМ, канц.товары - 2,0                                                                                                                            10.Военно-полевые сборы старшеклассников- 29,9, в т.ч.: награждение - 8; питание - 21,9                                                                                                                                                      11.Формирование патриотического движения среди детей и молодежи: ГСМ - 2,0                                                                                                                                               </t>
    </r>
  </si>
  <si>
    <t>1. Выплата субсидий перевозчикам  по обслуживанию  4  маршрутов - 955,3</t>
  </si>
  <si>
    <r>
      <t xml:space="preserve">1. Мероприятия в сфере дорожного хозяйства, направленные на ликвидацию последствий природных пожаров, произошедших в 2015 году на территории Республики Хакасия, а также на развитие транспортной инфраструктуры к местам возведения новых жилых домов в сельской местности для пострадавших граждан на 2016 год - </t>
    </r>
    <r>
      <rPr>
        <b/>
        <sz val="12"/>
        <rFont val="Times New Roman"/>
        <family val="1"/>
        <charset val="204"/>
      </rPr>
      <t>14948,7(РФ)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2. Улучшение транспортно - эксплуатационного состояния существующей сети автомобильных дорог местного значения городских округов и поселений Республики Хакасия - </t>
    </r>
    <r>
      <rPr>
        <b/>
        <sz val="12"/>
        <rFont val="Times New Roman"/>
        <family val="1"/>
        <charset val="204"/>
      </rPr>
      <t xml:space="preserve">8000,0 (РХ)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3. Мероприятия по обеспечению сохранности существующей сети автомобильных дорог общего пользования местного значения - </t>
    </r>
    <r>
      <rPr>
        <b/>
        <sz val="12"/>
        <rFont val="Times New Roman"/>
        <family val="1"/>
        <charset val="204"/>
      </rPr>
      <t xml:space="preserve">11947,6 (РБ)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^Содержанию дорог общего пользования местного значения в зимний период (очистка от снега, грейдирование) - 689,9                                                                                                                               ^Ремонт и содержание дорог -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11257,7 в том числе:( ремонт моста через реку Кутень Булук д.Комызяки- 90; установка дорожных знаков 99,9; ремонтное профилирование дорог вне границ населенных пунктов "Чарков-Ах-хол-Майский", "Райков-Баинов", "Доможаков-Трояков", "подъезд к пос.Ильича", "подъезд к д. Заря" - 1011,5; ремонт дорог и парковок вблизи социальных объектов: п.Расцвет - 300,0, п.Тепличный - 592,8, Усть-Абакан - 4781,6, Весеннее - 94,9,Доможаково - 100,0, Калинино - 400,0, Чапаево - 2687,8, Московское - 100,0, Опытненский - 699,5, Чарковский - 99,7, В-Биджинский - 200,0)                               </t>
    </r>
  </si>
  <si>
    <r>
      <t xml:space="preserve">1. Иные межбюджетные трансферты на реализацию мероприятий, направленных на энергосбережение и повышение энергетической эффективности - </t>
    </r>
    <r>
      <rPr>
        <b/>
        <sz val="12"/>
        <rFont val="Times New Roman"/>
        <family val="1"/>
        <charset val="204"/>
      </rPr>
      <t>3,1 (РБ) 308,4 (РХ)</t>
    </r>
    <r>
      <rPr>
        <sz val="12"/>
        <rFont val="Times New Roman"/>
        <family val="1"/>
        <charset val="204"/>
      </rPr>
      <t xml:space="preserve">:                                                                                                                  ^ Монтаж неустановленных 30 шт. светильников и 2-х шт. ШУНО в Опытненском сельсовете,                                                ^ Монтаж неустановленных 6 шт. светильников в Весенненском сельсовете,                                                                                                ^ Монтаж неустановленных 6 шт. светильников  и 1 шт.  ШУНО в Доможаковском сельсовете,                                                          ^ Монтаж неустановленных 7 светильников в Райковском сельсовете                                                                                    2. Организация бесперебойного теплоснабжения в период прохождения отопительного периода - </t>
    </r>
    <r>
      <rPr>
        <b/>
        <sz val="12"/>
        <rFont val="Times New Roman"/>
        <family val="1"/>
        <charset val="204"/>
      </rPr>
      <t>1000,0 (РХ) 10,1 (РБ)</t>
    </r>
  </si>
  <si>
    <r>
      <t xml:space="preserve">1.Обеспечение деятельности управления землепользования - 5872,1: из них: заработной платы - 3556,8, уплаты налогов - 983,4 и иных затрат управления землепользования - 1331,9 (втч. Связь-152,4, ГСМ-487,2, прочие-692,3)                                                                                                                                                        2.Содержание объекта по утилизации «Биотермическая яма» - </t>
    </r>
    <r>
      <rPr>
        <b/>
        <sz val="12"/>
        <rFont val="Times New Roman"/>
        <family val="1"/>
        <charset val="204"/>
      </rPr>
      <t xml:space="preserve">РБ-141,6 </t>
    </r>
    <r>
      <rPr>
        <sz val="12"/>
        <rFont val="Times New Roman"/>
        <family val="1"/>
        <charset val="204"/>
      </rPr>
      <t xml:space="preserve">(заработная плата согласно договора);  </t>
    </r>
    <r>
      <rPr>
        <b/>
        <sz val="12"/>
        <rFont val="Times New Roman"/>
        <family val="1"/>
        <charset val="204"/>
      </rPr>
      <t>РХ - 309,0 (</t>
    </r>
    <r>
      <rPr>
        <sz val="12"/>
        <rFont val="Times New Roman"/>
        <family val="1"/>
        <charset val="204"/>
      </rPr>
      <t xml:space="preserve">з/плата - 198,6, налоги - 56,4; ОСАГО, техосмотр - 4,5; спец.одежда - 11,8; ГСМ - 37,7)                                                                                                                                                                                3. Проведение конно-спортивных соревнований, посвященных Дню Победы 9 Мая в аале Райков, празднование Дня работников АПК - 250,0                                                                                                                                                                                            4. Организация и проведение сельскохозяйственных ярмарок - выходного дня в р.п. Усть-Абакан. Участие в республиканской  ярмарке "Чыл Пазы"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</si>
  <si>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1.Подготовка пакета документов по включению в Перечень получателей субсидий на 2016 год.                                                2.Улучшение жилищных условий граждан, молодых семей и молодых специалистов, проживающих в сельской местности: 11032,3 из них: </t>
    </r>
    <r>
      <rPr>
        <b/>
        <sz val="12"/>
        <rFont val="Times New Roman"/>
        <family val="1"/>
        <charset val="204"/>
      </rPr>
      <t>1492,2(РБ); 6282,6(РХ); 3257,5 (РФ)</t>
    </r>
    <r>
      <rPr>
        <sz val="12"/>
        <rFont val="Times New Roman"/>
        <family val="1"/>
        <charset val="204"/>
      </rPr>
      <t xml:space="preserve">, в т.ч. выплаты по категориям:                                                                                                                                                                                                                                             - 1 "граждане" - 1258,3, в т.ч. РБ-163,6, РХ-719,0, РФ- 375,7; общая площадь приобретенного жилья составила -  81,2 кв.м.                                                                                                                                                                                                     - 2 "молодые семьи" 10 семей - 9774,0 в т.ч. РБ - 1328,6; РХ - 5563,6; РФ -2881,8, общая площадь приобретенного жилья составила - 759,3 кв.м.                </t>
    </r>
  </si>
  <si>
    <r>
      <t xml:space="preserve">1.Мероприятия по предупреждению и борьбе с социально-значимыми заболеваниями и заболеваниями, представляющими опасность для окружающих - </t>
    </r>
    <r>
      <rPr>
        <b/>
        <sz val="12"/>
        <rFont val="Times New Roman"/>
        <family val="1"/>
        <charset val="204"/>
      </rPr>
      <t xml:space="preserve">185,1, </t>
    </r>
    <r>
      <rPr>
        <sz val="12"/>
        <rFont val="Times New Roman"/>
        <family val="1"/>
        <charset val="204"/>
      </rPr>
      <t xml:space="preserve">в том числе: - приобретение имунноглобулина противоклещевого (70доз) - 51,9,  приобретение вакцины антирабической – 133,2                                                                                       2.Субсидии некоммерческой организаци (Красный крест) - </t>
    </r>
    <r>
      <rPr>
        <b/>
        <sz val="12"/>
        <rFont val="Times New Roman"/>
        <family val="1"/>
        <charset val="204"/>
      </rPr>
      <t>365,0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3.Пропаганда здорового образа жизни - </t>
    </r>
    <r>
      <rPr>
        <b/>
        <sz val="12"/>
        <rFont val="Times New Roman"/>
        <family val="1"/>
        <charset val="204"/>
      </rPr>
      <t>3,3</t>
    </r>
    <r>
      <rPr>
        <sz val="12"/>
        <rFont val="Times New Roman"/>
        <family val="1"/>
        <charset val="204"/>
      </rPr>
      <t xml:space="preserve"> /поездка на республик. соревнования по волейболу (ГСМ)/                                                                             4.Техническое присоединение к электросетям, благоустройство территории ФАП с.Весеннеее -</t>
    </r>
    <r>
      <rPr>
        <b/>
        <sz val="12"/>
        <rFont val="Times New Roman"/>
        <family val="1"/>
        <charset val="204"/>
      </rPr>
      <t>209,0</t>
    </r>
    <r>
      <rPr>
        <sz val="12"/>
        <rFont val="Times New Roman"/>
        <family val="1"/>
        <charset val="204"/>
      </rPr>
      <t xml:space="preserve">                                 5.Профилактика дефицита микронутриентов - </t>
    </r>
    <r>
      <rPr>
        <b/>
        <sz val="12"/>
        <rFont val="Times New Roman"/>
        <family val="1"/>
        <charset val="204"/>
      </rPr>
      <t xml:space="preserve">30,0   </t>
    </r>
    <r>
      <rPr>
        <sz val="12"/>
        <rFont val="Times New Roman"/>
        <family val="1"/>
        <charset val="204"/>
      </rPr>
      <t xml:space="preserve">                                                </t>
    </r>
  </si>
  <si>
    <r>
      <t xml:space="preserve">1.Оказание поддержки Усть-Абаканскому районному обществу ветеранов для осуществления их уставной деятельности- </t>
    </r>
    <r>
      <rPr>
        <b/>
        <sz val="12"/>
        <color theme="1"/>
        <rFont val="Times New Roman"/>
        <family val="1"/>
        <charset val="204"/>
      </rPr>
      <t>346,0</t>
    </r>
    <r>
      <rPr>
        <sz val="12"/>
        <color theme="1"/>
        <rFont val="Times New Roman"/>
        <family val="1"/>
        <charset val="204"/>
      </rPr>
      <t>, в т.ч. (З/пл -232,8; страх.взносы -70,3; канц.расх-5,0;услуги связи -12,5;усл.сбербанка 5-0;транс.расходы -4,5; прочие -15,9)                                                                                                                                                                     2.Культурно-массовые и спортивные мероприятия -</t>
    </r>
    <r>
      <rPr>
        <b/>
        <sz val="12"/>
        <color theme="1"/>
        <rFont val="Times New Roman"/>
        <family val="1"/>
        <charset val="204"/>
      </rPr>
      <t>5,0</t>
    </r>
    <r>
      <rPr>
        <sz val="12"/>
        <color theme="1"/>
        <rFont val="Times New Roman"/>
        <family val="1"/>
        <charset val="204"/>
      </rPr>
      <t xml:space="preserve"> (Чествование ветеранов ВОВ в день защитника Отечества; Голубой огонек к Дню 8 Марта; фекстиваль творчества ветеранов, другие культурно-массовые мероприятия)                                                                                                                                                                                                                       3.Цикл мероприятий, посвященных Дню Победы- </t>
    </r>
    <r>
      <rPr>
        <b/>
        <sz val="12"/>
        <color theme="1"/>
        <rFont val="Times New Roman"/>
        <family val="1"/>
        <charset val="204"/>
      </rPr>
      <t>5,0</t>
    </r>
    <r>
      <rPr>
        <sz val="12"/>
        <color theme="1"/>
        <rFont val="Times New Roman"/>
        <family val="1"/>
        <charset val="204"/>
      </rPr>
      <t xml:space="preserve"> (Акция "Поздравь ветерана"; районная выставка-конкурс "Наша слава и наша память"; посещение мемориального комплекса на горе Самохвал; посещение музея ж.двойск в Абакане; другие культурно-массовые мероприятия)                                                                                                                                                                 4. Декада пожилого человека - </t>
    </r>
    <r>
      <rPr>
        <b/>
        <sz val="12"/>
        <color theme="1"/>
        <rFont val="Times New Roman"/>
        <family val="1"/>
        <charset val="204"/>
      </rPr>
      <t xml:space="preserve">3,0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5. Подписка на периодические издания для ветеранов, информационные услуги - </t>
    </r>
    <r>
      <rPr>
        <b/>
        <sz val="12"/>
        <color theme="1"/>
        <rFont val="Times New Roman"/>
        <family val="1"/>
        <charset val="204"/>
      </rPr>
      <t>5,0</t>
    </r>
    <r>
      <rPr>
        <sz val="12"/>
        <color theme="1"/>
        <rFont val="Times New Roman"/>
        <family val="1"/>
        <charset val="204"/>
      </rPr>
      <t>.</t>
    </r>
  </si>
  <si>
    <r>
      <t>1.Субсидии на выполнения муниципального задания из средств -</t>
    </r>
    <r>
      <rPr>
        <b/>
        <sz val="12"/>
        <rFont val="Times New Roman"/>
        <family val="1"/>
        <charset val="204"/>
      </rPr>
      <t xml:space="preserve"> 3589,7 (РХ)</t>
    </r>
    <r>
      <rPr>
        <sz val="12"/>
        <rFont val="Times New Roman"/>
        <family val="1"/>
        <charset val="204"/>
      </rPr>
      <t xml:space="preserve"> в том числе: на оплату труда  3261,7, услуги связи 115,3, услуги по содержанию имущества 64,5, прочие услуги 92,8, приобретение основных средств 0,1, приобретение мат.запасов 55,3.                                                                                                                                                        2.Предоставление ежемесячных денежных  выплат на содержание детей-сирот и детей за счет средств РХ- </t>
    </r>
    <r>
      <rPr>
        <b/>
        <sz val="12"/>
        <rFont val="Times New Roman"/>
        <family val="1"/>
        <charset val="204"/>
      </rPr>
      <t>38661,0</t>
    </r>
    <r>
      <rPr>
        <sz val="12"/>
        <rFont val="Times New Roman"/>
        <family val="1"/>
        <charset val="204"/>
      </rPr>
      <t xml:space="preserve"> в т.ч.: Опекунское пособие 288 реб. - 24 445,4; вознаграждение приемным семьям 80 чел.- 14215,6   </t>
    </r>
    <r>
      <rPr>
        <sz val="12"/>
        <color rgb="FFFF0000"/>
        <rFont val="Times New Roman"/>
        <family val="1"/>
        <charset val="204"/>
      </rPr>
      <t xml:space="preserve">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3.Приобретено 20 квартир для детей сирот по договорам соц.найма - </t>
    </r>
    <r>
      <rPr>
        <b/>
        <sz val="12"/>
        <rFont val="Times New Roman"/>
        <family val="1"/>
        <charset val="204"/>
      </rPr>
      <t>21279,2 (РХ)</t>
    </r>
    <r>
      <rPr>
        <sz val="12"/>
        <rFont val="Times New Roman"/>
        <family val="1"/>
        <charset val="204"/>
      </rPr>
      <t xml:space="preserve">; 13 квартир по договорам найма специализированных жилых помещений - 11118,4 из них: </t>
    </r>
    <r>
      <rPr>
        <b/>
        <sz val="12"/>
        <rFont val="Times New Roman"/>
        <family val="1"/>
        <charset val="204"/>
      </rPr>
      <t>5620,0(РФ); 5498,4(РХ)</t>
    </r>
  </si>
  <si>
    <r>
      <t>1</t>
    </r>
    <r>
      <rPr>
        <b/>
        <sz val="12"/>
        <rFont val="Times New Roman"/>
        <family val="1"/>
        <charset val="204"/>
      </rPr>
      <t>.</t>
    </r>
    <r>
      <rPr>
        <sz val="12"/>
        <rFont val="Times New Roman"/>
        <family val="1"/>
        <charset val="204"/>
      </rPr>
      <t>Обеспечение деятельности подведомственных учреждений (МАУ «Усть-Абаканский загородный лагерь Дружба»: Субсидии на выполнения муниципального задания - 1413,6, в т.ч. (оплата труда 1 047,4, коммунальные услуги - 48,8, услуги по содержание имущества - 47,4, прочие услуги - 46,0, прочие расходы -84,0, приобретение материальных запасов - 140,0)                                                                                                                                                                                                           2.Организация временного трудоустройства несовершеннолетних граждан в свободное от учебы время- 773,0 из них: состоящие на учете в КДН 10учр. (22 реб.) -148,9; приобретение медикаментов, разовой посуды, бут.воды -135,67; трудовой отряд "СУЭК" оплата труда несовершеннолетних МБОУ "Усть-Абаканская СОШ" (24 чел.) -338,5, оплата бригадиров -40,65, на организацию деятельности трудового отряда -109,3</t>
    </r>
  </si>
  <si>
    <r>
      <t xml:space="preserve">1.Компенсация части родительской платы за присмотр и уход за ребенком в частных, государственных и муниципальных образовательных организациях : компенсация части родительской платы - </t>
    </r>
    <r>
      <rPr>
        <b/>
        <sz val="12"/>
        <rFont val="Times New Roman"/>
        <family val="1"/>
        <charset val="204"/>
      </rPr>
      <t xml:space="preserve">8618,7 (РХ)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2.Социальные выплаты - </t>
    </r>
    <r>
      <rPr>
        <b/>
        <sz val="12"/>
        <rFont val="Times New Roman"/>
        <family val="1"/>
        <charset val="204"/>
      </rPr>
      <t>2308,3(РБ)</t>
    </r>
    <r>
      <rPr>
        <sz val="12"/>
        <rFont val="Times New Roman"/>
        <family val="1"/>
        <charset val="204"/>
      </rPr>
      <t>, из них: доплата к государственным пенсиям - 2085,8; Оказание материальной помощи малообеспеченным категориям населения - 83,5 (17 человек); компенсация за комунальные услуги специалистам культуры, проживающих в сельской местности - 74; 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(6 человека) - 65,0</t>
    </r>
  </si>
  <si>
    <r>
      <t xml:space="preserve">1.Обеспечение деятельности подведомственных учреждений (обеспечение деятельности МКУ "Усть-Абаканская районная правовая служба" - </t>
    </r>
    <r>
      <rPr>
        <b/>
        <sz val="12"/>
        <rFont val="Times New Roman"/>
        <family val="1"/>
        <charset val="204"/>
      </rPr>
      <t>5785,6(РБ)</t>
    </r>
    <r>
      <rPr>
        <sz val="12"/>
        <rFont val="Times New Roman"/>
        <family val="1"/>
        <charset val="204"/>
      </rPr>
      <t xml:space="preserve">, в т.ч.(оплата труда -3802,2; начисления на з/п -1206,6; обслуживание деятельности МКУ- 508,6; суточные - 105,6 госпошлина -13,8; штрафы, пени -148,8)                                                                                                                        2.Осуществление государственных полномочий по образованию и обеспечению деятельности комиссий по делам несовершеннолетних и защите их прав </t>
    </r>
    <r>
      <rPr>
        <b/>
        <sz val="12"/>
        <rFont val="Times New Roman"/>
        <family val="1"/>
        <charset val="204"/>
      </rPr>
      <t xml:space="preserve">- 276,7(РХ)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3.Осуществление государственных полномочий по созданию, организации и обеспечению деятельности административных комиссий муниципальных образований-</t>
    </r>
    <r>
      <rPr>
        <b/>
        <sz val="12"/>
        <rFont val="Times New Roman"/>
        <family val="1"/>
        <charset val="204"/>
      </rPr>
      <t xml:space="preserve"> 387,2(РХ)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4.Осуществление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правонарушениях-</t>
    </r>
    <r>
      <rPr>
        <b/>
        <sz val="12"/>
        <rFont val="Times New Roman"/>
        <family val="1"/>
        <charset val="204"/>
      </rPr>
      <t xml:space="preserve">55,2(РХ)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5.Осуществление органами местного самоуправления государственных полномочий в области охраны труда </t>
    </r>
    <r>
      <rPr>
        <b/>
        <sz val="12"/>
        <rFont val="Times New Roman"/>
        <family val="1"/>
        <charset val="204"/>
      </rPr>
      <t xml:space="preserve">-238,1 (РХ)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6. Выравнивание бюджетной обеспеченности и обеспечение сбалансированности бюджетов муниципальных образований Усть-Абаканского района </t>
    </r>
    <r>
      <rPr>
        <b/>
        <sz val="12"/>
        <rFont val="Times New Roman"/>
        <family val="1"/>
        <charset val="204"/>
      </rPr>
      <t>62857,1 (РБ)</t>
    </r>
    <r>
      <rPr>
        <sz val="12"/>
        <rFont val="Times New Roman"/>
        <family val="1"/>
        <charset val="204"/>
      </rPr>
      <t xml:space="preserve"> из них:                                                                                                   ^Дотации на выравнивание бюджетной обеспеченности поселений - 36750,0                                                                                                                                        ^Иные межбюджетные трансферты на поддержку мер по обеспечению сбалансированности бюджетов поселений - 26107,1                                                                                                                                                                                                                                                            7.Обеспечение деятельности УФиЭ - </t>
    </r>
    <r>
      <rPr>
        <b/>
        <sz val="12"/>
        <rFont val="Times New Roman"/>
        <family val="1"/>
        <charset val="204"/>
      </rPr>
      <t>8061,5(РБ)</t>
    </r>
    <r>
      <rPr>
        <sz val="12"/>
        <rFont val="Times New Roman"/>
        <family val="1"/>
        <charset val="204"/>
      </rPr>
      <t xml:space="preserve">, в т.ч.: (з/п - 5430,2; начисления на з/п - 1642,4; обеспечение деятельности управления - 828,0; налоги, гос.пошлина - 160,9)                                                                                   9.Процентные платежи за обслуживание государственных займов и кредитов - </t>
    </r>
    <r>
      <rPr>
        <b/>
        <sz val="12"/>
        <rFont val="Times New Roman"/>
        <family val="1"/>
        <charset val="204"/>
      </rPr>
      <t xml:space="preserve">1352,8 (РБ)   </t>
    </r>
  </si>
  <si>
    <t xml:space="preserve">1.Поощрение лучших работников ОВД и членов общественных организаций правоохранительной направленности - 8,0                                                                                                                                                                                                                                        2.Организация восстановления документов лиц, попавших в сложные жизненные ситуации, (фотографирование, оплата гос.пошлины) - 6,5                                                                                                                                                                                                            3.Проведение комплексных оздоровительных, физкультурно-спортивных и агитационно-пропагандистских мероприятий - 9,3 </t>
  </si>
  <si>
    <r>
      <t xml:space="preserve">1.Организация подписки на российскую газету «Добрая Дорога Детства» и журнал «Путешествие на зеленый свет» - </t>
    </r>
    <r>
      <rPr>
        <b/>
        <sz val="12"/>
        <rFont val="Times New Roman"/>
        <family val="1"/>
        <charset val="204"/>
      </rPr>
      <t>12,0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2.Районная олимпиада «Знатоки ПДД» - </t>
    </r>
    <r>
      <rPr>
        <b/>
        <sz val="12"/>
        <rFont val="Times New Roman"/>
        <family val="1"/>
        <charset val="204"/>
      </rPr>
      <t>5,0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3.Районный конкурс соревнование юных велосипедистов «Безопасное колесо» - </t>
    </r>
    <r>
      <rPr>
        <b/>
        <sz val="12"/>
        <rFont val="Times New Roman"/>
        <family val="1"/>
        <charset val="204"/>
      </rPr>
      <t>18,0</t>
    </r>
    <r>
      <rPr>
        <sz val="12"/>
        <rFont val="Times New Roman"/>
        <family val="1"/>
        <charset val="204"/>
      </rPr>
      <t xml:space="preserve"> (питание 5,0, награждение - 6,0, ГСМ - 7,0)                                                                                                                                                       4.Участие в детских республиканских мероприятиях и конкурсах по ПДД - </t>
    </r>
    <r>
      <rPr>
        <b/>
        <sz val="12"/>
        <rFont val="Times New Roman"/>
        <family val="1"/>
        <charset val="204"/>
      </rPr>
      <t>0,7</t>
    </r>
  </si>
  <si>
    <r>
      <t xml:space="preserve">1.Мероприятия по профилактике безнадзорности и правонарушений несовершеннолетних: Формирование базы данных несовершеннолетних, состоящих на профилактическом учете в комиссии по ДН и ЗП (Оплата специалисту по гражданско-правовому договору)  - </t>
    </r>
    <r>
      <rPr>
        <b/>
        <sz val="12"/>
        <rFont val="Times New Roman"/>
        <family val="1"/>
        <charset val="204"/>
      </rPr>
      <t xml:space="preserve">232,4            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2. Проведено 41 межведомственное рейдовое мероприятие в 21 населенном пункте, проверено 234-х неблагополучных семей, имеющих 427 несовершеннолетних ребенка - </t>
    </r>
    <r>
      <rPr>
        <b/>
        <sz val="12"/>
        <rFont val="Times New Roman"/>
        <family val="1"/>
        <charset val="204"/>
      </rPr>
      <t xml:space="preserve">23,8     </t>
    </r>
    <r>
      <rPr>
        <sz val="12"/>
        <rFont val="Times New Roman"/>
        <family val="1"/>
        <charset val="204"/>
      </rPr>
      <t xml:space="preserve">                                                                          3. Организация летнего отдыха несовершеннолетних - </t>
    </r>
    <r>
      <rPr>
        <b/>
        <sz val="12"/>
        <rFont val="Times New Roman"/>
        <family val="1"/>
        <charset val="204"/>
      </rPr>
      <t>30,0</t>
    </r>
    <r>
      <rPr>
        <sz val="12"/>
        <rFont val="Times New Roman"/>
        <family val="1"/>
        <charset val="204"/>
      </rPr>
      <t xml:space="preserve"> (Проведено 11 мероприятий. Приняло участие 120 несовершеннолетних, в т.ч. 54 подростка, состоящих на всех видах профилактического учета.                                                                                                                                                                                                                    4. Оказание материальной помощи детям, проживающим в 39-ти неблагополучных, малообеспеченных семьях - </t>
    </r>
    <r>
      <rPr>
        <b/>
        <sz val="12"/>
        <rFont val="Times New Roman"/>
        <family val="1"/>
        <charset val="204"/>
      </rPr>
      <t>42,4</t>
    </r>
    <r>
      <rPr>
        <sz val="12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                                                   5. Трудоустройство в летний период 16 н/летних, состоящих на проф. учете в КДН и ЗП - </t>
    </r>
    <r>
      <rPr>
        <b/>
        <sz val="12"/>
        <rFont val="Times New Roman"/>
        <family val="1"/>
        <charset val="204"/>
      </rPr>
      <t xml:space="preserve">59,4                                                         </t>
    </r>
    <r>
      <rPr>
        <sz val="12"/>
        <rFont val="Times New Roman"/>
        <family val="1"/>
        <charset val="204"/>
      </rPr>
      <t xml:space="preserve">6. Проведение межведомственной операции "Лето" - </t>
    </r>
    <r>
      <rPr>
        <b/>
        <sz val="12"/>
        <rFont val="Times New Roman"/>
        <family val="1"/>
        <charset val="204"/>
      </rPr>
      <t>8,0</t>
    </r>
    <r>
      <rPr>
        <sz val="12"/>
        <rFont val="Times New Roman"/>
        <family val="1"/>
        <charset val="204"/>
      </rPr>
      <t xml:space="preserve"> 
</t>
    </r>
  </si>
  <si>
    <r>
      <t xml:space="preserve">1. Создание системы профилактики злоупотребления наркотическими веществами - </t>
    </r>
    <r>
      <rPr>
        <b/>
        <sz val="12"/>
        <color theme="1"/>
        <rFont val="Times New Roman"/>
        <family val="1"/>
        <charset val="204"/>
      </rPr>
      <t xml:space="preserve">20,7                                       ^ </t>
    </r>
    <r>
      <rPr>
        <sz val="12"/>
        <color theme="1"/>
        <rFont val="Times New Roman"/>
        <family val="1"/>
        <charset val="204"/>
      </rPr>
      <t>месячник по профилактике асоциального поведения несовершеннолетних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- 4,5                                                    ^ антинаркотическая акция «Родительский урок» - 1,9                                                                                                                  ^ туристический марафон «Здоровым быть здорово» в рамках палаточного лагеря «Вершина» - 4,3                             ^ организация выпусков информационно-наглядных материалов по профилактике правонарушений среди молодежи и несовершеннолетних - 3,0                                                                                                                       ^ приобретение тест системы дляэкспресс диагностики наркотиков в организме - 7,0                                                            2.В учреждениях культуры было проведено 52 мероприятий антинаркотической направленности среди детей, подростков и молодёжи (охвачено 1426 человека): кинолекторий «Незримая война» /МКУ Доможаковский КДЦ/,  беседа «Здоровье это клад» /МКУК КДЦ Центр филиал №1/, кинолекторий «Стоп наркотик» /МКУ СДК Подхоз», /СК д. Курганная/ беседа для детей «Пивной алкоголизм среди юного поколения», /СДК Красноозёрное/ кукольный спектакль по ЗОЖ «Нет, значит, нет», /МКУК СДК Московский/ акция «наш выбор-здоровье, спорт, успех», /МКУ СДК Весененский/ беседа-тренинг «здоровье-это жизнь», /СДК Тепличный/ акция по ЗОЖ «остановись пока не поздно»,/СК а. Тутатчиков/ акция «Молодёжь, табак, наркомания»,/МКУ Усть-Бюрский СДК/ беседа для детей «Смертельное удовольствие», /СДК Солнечный/ тематическая дискотека «Алкоголь-это яд» «Весёлые старты», акция «Танцуй пока молодой»  /МБУ «ДК им.Ю.А.Гагарина»/, спортивно - игровая   программа «Сильные и смелые» /МКУК Биджинский СДК/, спортивно-развлекательная программа «Весёлые старты» /МКУК Сапоговский СДК/.По профилактике правонарушений: интеллектуальная игра «Школа светофорных наук» /Капчалинский СДК/, акция «Осторожно на воде» /КУК аал Райков/
3. Молодежным ресурсным центром и Молодежной общественной организацией «САМУР» на районном уровне проведены профилактические мероприятия, направленные на формирование позитивных жизненных ценностей: («Народный контроль» по профилактике продажи алкогольной продукции лицам, не достигшим  совершеннолетия, мероприятие с привлечением родителей «Профилактика потребления наркотических и психоактивных средств» 
4.На август месяц  Районным Домом культуры Дружба был разработан проект по профилактике безнадзорности и правонарушений среди несовершеннолетних «Август-радуга летних красок». В августе нет оздоровительных площадок в школах, нет организованного досуга и работники Районного Дома культуры свой проект направили на организацию помощи детям, состоящим на профилактическом учёте, детям из семей находящихся в трудной жизненной ситуации, детям инвалидам в проведении летнего отдыха. Постарались помочь сохранить и укрепить здоровье, воспитать стремление к здоровому образу жизни, привить стойкое отторжение к наркотикам, табаку и алкоголю. В рамках этого проекта были подготовлены и проведены разнообразные формы проведения мероприятий: экскурсии в  «Музей Салбык»,туристский комплекс «Золотая подкова»,однодневные походы, спортивные состязания, игры, викторины, конкурсы. Всего в данном проекте приняли участие 54 ребенка.
5.Управлением образования в мае проведен этап психолого-педагогического  тестирования  старшеклассников на предмет немедицинского потребления наркосодержащих препаратов  и        анкетирование учащихся и родителей на предмет знаний о современных наркотических веществах);
Проведены мероприятия в летних оздоровительных лагерях, приуроченных к Международному дню борьбы с наркоманией (26 июня- конкурс рисунков, конкурс плакатов, выпуск буклетов и листовок просветительского характера. С 01.09 по 12.09.2016 проведена районная акция «Я выбираю жизнь» в рамках Всероссийского дня трезвости. Учащиеся школ района вышли на улицы, разместили  в наиболее посещаемых местах листовки, раздали прохожим буклеты просветительского характера  антиалкогольной и антинаркотической направленности.</t>
    </r>
  </si>
  <si>
    <r>
      <t xml:space="preserve">1. Обеспечение реализации муниципальной программы - </t>
    </r>
    <r>
      <rPr>
        <b/>
        <sz val="12"/>
        <color theme="1"/>
        <rFont val="Times New Roman"/>
        <family val="1"/>
        <charset val="204"/>
      </rPr>
      <t>6146,7</t>
    </r>
    <r>
      <rPr>
        <sz val="12"/>
        <color theme="1"/>
        <rFont val="Times New Roman"/>
        <family val="1"/>
        <charset val="204"/>
      </rPr>
      <t xml:space="preserve">(РБ), в т.ч.: (зар.плата- 3901,9; налоги - 1322,3, транспортные услуги - 2,4; прочие выплаты - 1,5; услуги связи -77,2; программное обслуживание - 109,4; коммунальные услуги -147,6; содержание имущества -84,6; прочие работы, услуги -292,7; увеличение стоимости мат.запасов -116,3; уплата иных платежей-90,3)                              </t>
    </r>
  </si>
  <si>
    <t>Приложение №1</t>
  </si>
  <si>
    <t>Отчет о реализации муниципальных программ, действующих на территории Усть-Абаканского района за 2016 год.</t>
  </si>
  <si>
    <t xml:space="preserve">1.Иные межбюджетные трансферты  Усть-Абаканскому поссовету на переселение из аварийного жилья за счет средств гос.корпорации.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</si>
</sst>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,##0.0_р_.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8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49" fontId="2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vertical="top"/>
    </xf>
    <xf numFmtId="164" fontId="5" fillId="0" borderId="1" xfId="0" applyNumberFormat="1" applyFont="1" applyFill="1" applyBorder="1" applyAlignment="1">
      <alignment vertical="top" wrapText="1"/>
    </xf>
    <xf numFmtId="164" fontId="3" fillId="0" borderId="5" xfId="0" applyNumberFormat="1" applyFont="1" applyFill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vertical="top" wrapText="1"/>
    </xf>
    <xf numFmtId="0" fontId="3" fillId="0" borderId="0" xfId="0" applyNumberFormat="1" applyFont="1" applyFill="1" applyAlignment="1">
      <alignment wrapText="1"/>
    </xf>
    <xf numFmtId="164" fontId="3" fillId="0" borderId="1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left" vertical="top"/>
    </xf>
    <xf numFmtId="164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/>
    </xf>
    <xf numFmtId="49" fontId="3" fillId="0" borderId="1" xfId="0" applyNumberFormat="1" applyFont="1" applyFill="1" applyBorder="1" applyAlignment="1">
      <alignment vertical="top" wrapText="1"/>
    </xf>
    <xf numFmtId="164" fontId="3" fillId="0" borderId="5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vertical="top"/>
    </xf>
    <xf numFmtId="164" fontId="2" fillId="0" borderId="1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center" vertical="top"/>
    </xf>
    <xf numFmtId="164" fontId="12" fillId="0" borderId="0" xfId="0" applyNumberFormat="1" applyFont="1" applyFill="1" applyBorder="1" applyAlignment="1">
      <alignment vertical="top"/>
    </xf>
    <xf numFmtId="0" fontId="13" fillId="0" borderId="0" xfId="0" applyNumberFormat="1" applyFont="1" applyFill="1" applyBorder="1" applyAlignment="1">
      <alignment horizontal="left" vertical="top" wrapText="1"/>
    </xf>
    <xf numFmtId="0" fontId="12" fillId="0" borderId="0" xfId="0" applyFont="1" applyFill="1"/>
    <xf numFmtId="165" fontId="3" fillId="0" borderId="0" xfId="0" applyNumberFormat="1" applyFont="1" applyFill="1" applyAlignment="1">
      <alignment horizontal="right" vertical="top" wrapText="1"/>
    </xf>
    <xf numFmtId="165" fontId="5" fillId="0" borderId="1" xfId="0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horizontal="right" vertical="top"/>
    </xf>
    <xf numFmtId="165" fontId="2" fillId="0" borderId="0" xfId="0" applyNumberFormat="1" applyFont="1" applyFill="1" applyAlignment="1">
      <alignment horizontal="right" vertical="top"/>
    </xf>
    <xf numFmtId="165" fontId="2" fillId="0" borderId="0" xfId="0" applyNumberFormat="1" applyFont="1" applyFill="1" applyBorder="1" applyAlignment="1">
      <alignment horizontal="right" vertical="top"/>
    </xf>
    <xf numFmtId="165" fontId="13" fillId="0" borderId="0" xfId="0" applyNumberFormat="1" applyFont="1" applyFill="1" applyBorder="1" applyAlignment="1">
      <alignment horizontal="right" vertical="top"/>
    </xf>
    <xf numFmtId="165" fontId="12" fillId="0" borderId="0" xfId="0" applyNumberFormat="1" applyFont="1" applyFill="1" applyAlignment="1">
      <alignment horizontal="right" vertical="top"/>
    </xf>
    <xf numFmtId="165" fontId="3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Alignment="1">
      <alignment horizontal="right" vertical="top" wrapText="1"/>
    </xf>
    <xf numFmtId="164" fontId="5" fillId="0" borderId="1" xfId="0" applyNumberFormat="1" applyFont="1" applyFill="1" applyBorder="1" applyAlignment="1">
      <alignment horizontal="right" vertical="top"/>
    </xf>
    <xf numFmtId="0" fontId="0" fillId="0" borderId="8" xfId="0" applyFill="1" applyBorder="1" applyAlignment="1">
      <alignment horizontal="right" vertical="top"/>
    </xf>
    <xf numFmtId="164" fontId="2" fillId="0" borderId="0" xfId="0" applyNumberFormat="1" applyFont="1" applyFill="1" applyBorder="1" applyAlignment="1">
      <alignment horizontal="right" vertical="top"/>
    </xf>
    <xf numFmtId="1" fontId="2" fillId="0" borderId="0" xfId="0" applyNumberFormat="1" applyFont="1" applyFill="1" applyBorder="1" applyAlignment="1">
      <alignment horizontal="right" vertical="top"/>
    </xf>
    <xf numFmtId="164" fontId="13" fillId="0" borderId="0" xfId="0" applyNumberFormat="1" applyFont="1" applyFill="1" applyBorder="1" applyAlignment="1">
      <alignment horizontal="right" vertical="top"/>
    </xf>
    <xf numFmtId="1" fontId="13" fillId="0" borderId="0" xfId="0" applyNumberFormat="1" applyFont="1" applyFill="1" applyBorder="1" applyAlignment="1">
      <alignment horizontal="right" vertical="top"/>
    </xf>
    <xf numFmtId="164" fontId="12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Alignment="1">
      <alignment horizontal="right" vertical="top"/>
    </xf>
    <xf numFmtId="1" fontId="2" fillId="0" borderId="1" xfId="0" applyNumberFormat="1" applyFont="1" applyFill="1" applyBorder="1" applyAlignment="1">
      <alignment horizontal="center" vertical="top"/>
    </xf>
    <xf numFmtId="166" fontId="2" fillId="0" borderId="1" xfId="0" applyNumberFormat="1" applyFont="1" applyFill="1" applyBorder="1" applyAlignment="1">
      <alignment horizontal="center" vertical="top"/>
    </xf>
    <xf numFmtId="0" fontId="0" fillId="0" borderId="8" xfId="0" applyFill="1" applyBorder="1" applyAlignment="1">
      <alignment vertical="top" wrapText="1"/>
    </xf>
    <xf numFmtId="165" fontId="0" fillId="0" borderId="8" xfId="0" applyNumberFormat="1" applyFill="1" applyBorder="1" applyAlignment="1">
      <alignment horizontal="right" vertical="top"/>
    </xf>
    <xf numFmtId="164" fontId="2" fillId="0" borderId="0" xfId="0" applyNumberFormat="1" applyFont="1" applyFill="1" applyAlignment="1">
      <alignment horizontal="right" vertical="top" wrapText="1"/>
    </xf>
    <xf numFmtId="164" fontId="2" fillId="0" borderId="0" xfId="0" applyNumberFormat="1" applyFont="1" applyFill="1" applyAlignment="1">
      <alignment horizontal="center" vertical="top" wrapText="1"/>
    </xf>
    <xf numFmtId="0" fontId="15" fillId="0" borderId="8" xfId="0" applyFont="1" applyFill="1" applyBorder="1" applyAlignment="1">
      <alignment horizontal="right" vertical="top"/>
    </xf>
    <xf numFmtId="0" fontId="15" fillId="0" borderId="8" xfId="0" applyFont="1" applyFill="1" applyBorder="1" applyAlignment="1">
      <alignment horizontal="center" vertical="top"/>
    </xf>
    <xf numFmtId="164" fontId="13" fillId="0" borderId="0" xfId="0" applyNumberFormat="1" applyFont="1" applyFill="1" applyAlignment="1">
      <alignment horizontal="right" vertical="top"/>
    </xf>
    <xf numFmtId="164" fontId="2" fillId="0" borderId="0" xfId="0" applyNumberFormat="1" applyFont="1" applyFill="1" applyAlignment="1">
      <alignment horizontal="center" vertical="top"/>
    </xf>
    <xf numFmtId="164" fontId="2" fillId="0" borderId="0" xfId="0" applyNumberFormat="1" applyFont="1" applyFill="1" applyAlignment="1">
      <alignment horizontal="right" vertical="top"/>
    </xf>
    <xf numFmtId="165" fontId="2" fillId="0" borderId="0" xfId="0" applyNumberFormat="1" applyFont="1" applyFill="1" applyAlignment="1">
      <alignment horizontal="right" vertical="top" wrapText="1"/>
    </xf>
    <xf numFmtId="165" fontId="15" fillId="0" borderId="8" xfId="0" applyNumberFormat="1" applyFont="1" applyFill="1" applyBorder="1" applyAlignment="1">
      <alignment horizontal="right" vertical="top"/>
    </xf>
    <xf numFmtId="165" fontId="13" fillId="0" borderId="0" xfId="0" applyNumberFormat="1" applyFont="1" applyFill="1" applyAlignment="1">
      <alignment horizontal="right" vertical="top"/>
    </xf>
    <xf numFmtId="0" fontId="3" fillId="0" borderId="0" xfId="0" applyNumberFormat="1" applyFont="1" applyFill="1" applyAlignment="1">
      <alignment vertical="top" shrinkToFit="1"/>
    </xf>
    <xf numFmtId="0" fontId="0" fillId="0" borderId="8" xfId="0" applyFill="1" applyBorder="1" applyAlignment="1">
      <alignment horizontal="left" vertical="top"/>
    </xf>
    <xf numFmtId="0" fontId="6" fillId="0" borderId="2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right" vertical="top"/>
    </xf>
    <xf numFmtId="164" fontId="11" fillId="0" borderId="1" xfId="0" applyNumberFormat="1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vertical="top" wrapText="1"/>
    </xf>
    <xf numFmtId="164" fontId="7" fillId="0" borderId="2" xfId="0" applyNumberFormat="1" applyFont="1" applyFill="1" applyBorder="1" applyAlignment="1">
      <alignment vertical="top" wrapText="1"/>
    </xf>
    <xf numFmtId="165" fontId="2" fillId="0" borderId="0" xfId="0" applyNumberFormat="1" applyFont="1" applyFill="1" applyAlignment="1">
      <alignment horizontal="center" vertical="top"/>
    </xf>
    <xf numFmtId="164" fontId="14" fillId="0" borderId="1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right" vertical="top"/>
    </xf>
    <xf numFmtId="165" fontId="3" fillId="0" borderId="4" xfId="0" applyNumberFormat="1" applyFont="1" applyFill="1" applyBorder="1" applyAlignment="1">
      <alignment horizontal="right" vertical="top"/>
    </xf>
    <xf numFmtId="165" fontId="5" fillId="0" borderId="1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vertical="top" wrapText="1"/>
    </xf>
    <xf numFmtId="165" fontId="4" fillId="0" borderId="0" xfId="0" applyNumberFormat="1" applyFont="1" applyFill="1" applyAlignment="1">
      <alignment horizontal="right" vertical="top"/>
    </xf>
    <xf numFmtId="165" fontId="5" fillId="0" borderId="0" xfId="0" applyNumberFormat="1" applyFont="1" applyFill="1" applyAlignment="1">
      <alignment horizontal="right" vertical="top"/>
    </xf>
    <xf numFmtId="0" fontId="3" fillId="0" borderId="1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right" vertical="top"/>
    </xf>
    <xf numFmtId="164" fontId="11" fillId="0" borderId="1" xfId="0" applyNumberFormat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vertical="top"/>
    </xf>
    <xf numFmtId="164" fontId="2" fillId="0" borderId="5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right" vertical="top"/>
    </xf>
    <xf numFmtId="166" fontId="5" fillId="0" borderId="1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right" vertical="top"/>
    </xf>
    <xf numFmtId="0" fontId="15" fillId="0" borderId="9" xfId="0" applyFont="1" applyFill="1" applyBorder="1" applyAlignment="1">
      <alignment horizontal="center" vertical="top"/>
    </xf>
    <xf numFmtId="164" fontId="14" fillId="0" borderId="6" xfId="0" applyNumberFormat="1" applyFont="1" applyFill="1" applyBorder="1" applyAlignment="1">
      <alignment vertical="top" wrapText="1"/>
    </xf>
    <xf numFmtId="164" fontId="11" fillId="0" borderId="8" xfId="0" applyNumberFormat="1" applyFont="1" applyFill="1" applyBorder="1" applyAlignment="1">
      <alignment vertical="top" wrapText="1"/>
    </xf>
    <xf numFmtId="0" fontId="10" fillId="0" borderId="0" xfId="0" applyFont="1" applyFill="1" applyAlignment="1">
      <alignment horizontal="right" wrapText="1"/>
    </xf>
    <xf numFmtId="49" fontId="18" fillId="0" borderId="1" xfId="0" applyNumberFormat="1" applyFont="1" applyFill="1" applyBorder="1" applyAlignment="1">
      <alignment horizontal="center"/>
    </xf>
    <xf numFmtId="0" fontId="10" fillId="0" borderId="0" xfId="0" applyFont="1" applyFill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top"/>
    </xf>
    <xf numFmtId="164" fontId="10" fillId="0" borderId="0" xfId="0" applyNumberFormat="1" applyFont="1" applyFill="1" applyBorder="1" applyAlignment="1">
      <alignment vertical="top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0" fillId="0" borderId="0" xfId="0" applyNumberFormat="1" applyFont="1" applyFill="1" applyAlignment="1">
      <alignment wrapText="1"/>
    </xf>
    <xf numFmtId="0" fontId="10" fillId="0" borderId="0" xfId="0" applyNumberFormat="1" applyFont="1" applyFill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/>
    </xf>
    <xf numFmtId="3" fontId="2" fillId="0" borderId="1" xfId="0" applyNumberFormat="1" applyFont="1" applyFill="1" applyBorder="1" applyAlignment="1">
      <alignment horizontal="center" vertical="top"/>
    </xf>
    <xf numFmtId="165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top"/>
    </xf>
    <xf numFmtId="164" fontId="10" fillId="0" borderId="1" xfId="0" applyNumberFormat="1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right" vertical="top"/>
    </xf>
    <xf numFmtId="165" fontId="5" fillId="0" borderId="5" xfId="0" applyNumberFormat="1" applyFont="1" applyFill="1" applyBorder="1" applyAlignment="1">
      <alignment horizontal="right" vertical="top"/>
    </xf>
    <xf numFmtId="165" fontId="2" fillId="0" borderId="5" xfId="0" applyNumberFormat="1" applyFont="1" applyFill="1" applyBorder="1" applyAlignment="1">
      <alignment horizontal="right" vertical="top"/>
    </xf>
    <xf numFmtId="164" fontId="11" fillId="0" borderId="5" xfId="0" applyNumberFormat="1" applyFont="1" applyFill="1" applyBorder="1" applyAlignment="1">
      <alignment vertical="top" wrapText="1"/>
    </xf>
    <xf numFmtId="165" fontId="3" fillId="0" borderId="5" xfId="0" applyNumberFormat="1" applyFont="1" applyFill="1" applyBorder="1" applyAlignment="1">
      <alignment horizontal="right" vertical="top"/>
    </xf>
    <xf numFmtId="164" fontId="3" fillId="0" borderId="5" xfId="0" applyNumberFormat="1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horizontal="right" vertical="top"/>
    </xf>
    <xf numFmtId="164" fontId="11" fillId="0" borderId="6" xfId="0" applyNumberFormat="1" applyFont="1" applyFill="1" applyBorder="1" applyAlignment="1">
      <alignment vertical="top" wrapText="1"/>
    </xf>
    <xf numFmtId="166" fontId="5" fillId="0" borderId="5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right" vertical="top"/>
    </xf>
    <xf numFmtId="164" fontId="4" fillId="0" borderId="5" xfId="0" applyNumberFormat="1" applyFont="1" applyFill="1" applyBorder="1" applyAlignment="1">
      <alignment horizontal="right" vertical="top"/>
    </xf>
    <xf numFmtId="0" fontId="6" fillId="0" borderId="5" xfId="0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horizontal="left" vertical="top"/>
    </xf>
    <xf numFmtId="165" fontId="2" fillId="0" borderId="1" xfId="0" applyNumberFormat="1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center" vertical="top"/>
    </xf>
    <xf numFmtId="164" fontId="10" fillId="0" borderId="1" xfId="0" applyNumberFormat="1" applyFont="1" applyFill="1" applyBorder="1" applyAlignment="1">
      <alignment horizontal="left" vertical="top" wrapText="1"/>
    </xf>
    <xf numFmtId="165" fontId="2" fillId="0" borderId="5" xfId="0" applyNumberFormat="1" applyFont="1" applyFill="1" applyBorder="1" applyAlignment="1">
      <alignment horizontal="right" vertical="top"/>
    </xf>
    <xf numFmtId="165" fontId="4" fillId="0" borderId="5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164" fontId="10" fillId="0" borderId="1" xfId="0" applyNumberFormat="1" applyFont="1" applyFill="1" applyBorder="1" applyAlignment="1">
      <alignment horizontal="left" vertical="top" wrapText="1"/>
    </xf>
    <xf numFmtId="164" fontId="4" fillId="0" borderId="5" xfId="0" applyNumberFormat="1" applyFont="1" applyFill="1" applyBorder="1" applyAlignment="1">
      <alignment horizontal="right" vertical="top"/>
    </xf>
    <xf numFmtId="165" fontId="3" fillId="0" borderId="5" xfId="0" applyNumberFormat="1" applyFont="1" applyFill="1" applyBorder="1" applyAlignment="1">
      <alignment horizontal="right" vertical="top"/>
    </xf>
    <xf numFmtId="164" fontId="10" fillId="0" borderId="1" xfId="0" applyNumberFormat="1" applyFont="1" applyFill="1" applyBorder="1" applyAlignment="1">
      <alignment horizontal="left" vertical="top" wrapText="1"/>
    </xf>
    <xf numFmtId="164" fontId="11" fillId="0" borderId="5" xfId="0" applyNumberFormat="1" applyFont="1" applyFill="1" applyBorder="1" applyAlignment="1">
      <alignment vertical="top" wrapText="1"/>
    </xf>
    <xf numFmtId="164" fontId="11" fillId="0" borderId="6" xfId="0" applyNumberFormat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horizontal="right" vertical="top"/>
    </xf>
    <xf numFmtId="164" fontId="6" fillId="0" borderId="1" xfId="0" applyNumberFormat="1" applyFont="1" applyFill="1" applyBorder="1" applyAlignment="1">
      <alignment horizontal="right" vertical="top"/>
    </xf>
    <xf numFmtId="164" fontId="10" fillId="0" borderId="1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center" vertical="top"/>
    </xf>
    <xf numFmtId="165" fontId="4" fillId="0" borderId="5" xfId="0" applyNumberFormat="1" applyFont="1" applyFill="1" applyBorder="1" applyAlignment="1">
      <alignment horizontal="right" vertical="top"/>
    </xf>
    <xf numFmtId="165" fontId="5" fillId="0" borderId="5" xfId="0" applyNumberFormat="1" applyFont="1" applyFill="1" applyBorder="1" applyAlignment="1">
      <alignment horizontal="right" vertical="top"/>
    </xf>
    <xf numFmtId="165" fontId="5" fillId="0" borderId="5" xfId="0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left" vertical="top" wrapText="1"/>
    </xf>
    <xf numFmtId="165" fontId="3" fillId="0" borderId="5" xfId="0" applyNumberFormat="1" applyFont="1" applyFill="1" applyBorder="1" applyAlignment="1">
      <alignment horizontal="right" vertical="top"/>
    </xf>
    <xf numFmtId="165" fontId="2" fillId="0" borderId="5" xfId="0" applyNumberFormat="1" applyFont="1" applyFill="1" applyBorder="1" applyAlignment="1">
      <alignment horizontal="right" vertical="top"/>
    </xf>
    <xf numFmtId="164" fontId="3" fillId="0" borderId="5" xfId="0" applyNumberFormat="1" applyFont="1" applyFill="1" applyBorder="1" applyAlignment="1">
      <alignment horizontal="left" vertical="top"/>
    </xf>
    <xf numFmtId="164" fontId="11" fillId="0" borderId="5" xfId="0" applyNumberFormat="1" applyFont="1" applyFill="1" applyBorder="1" applyAlignment="1">
      <alignment vertical="top" wrapText="1"/>
    </xf>
    <xf numFmtId="165" fontId="3" fillId="2" borderId="0" xfId="0" applyNumberFormat="1" applyFont="1" applyFill="1" applyAlignment="1">
      <alignment horizontal="right" vertical="top" wrapText="1"/>
    </xf>
    <xf numFmtId="165" fontId="2" fillId="2" borderId="6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top"/>
    </xf>
    <xf numFmtId="165" fontId="5" fillId="2" borderId="1" xfId="0" applyNumberFormat="1" applyFont="1" applyFill="1" applyBorder="1" applyAlignment="1">
      <alignment horizontal="right" vertical="top"/>
    </xf>
    <xf numFmtId="165" fontId="4" fillId="2" borderId="5" xfId="0" applyNumberFormat="1" applyFont="1" applyFill="1" applyBorder="1" applyAlignment="1">
      <alignment horizontal="right" vertical="top"/>
    </xf>
    <xf numFmtId="165" fontId="4" fillId="2" borderId="1" xfId="0" applyNumberFormat="1" applyFont="1" applyFill="1" applyBorder="1" applyAlignment="1">
      <alignment horizontal="right" vertical="top"/>
    </xf>
    <xf numFmtId="165" fontId="2" fillId="2" borderId="1" xfId="0" applyNumberFormat="1" applyFont="1" applyFill="1" applyBorder="1" applyAlignment="1">
      <alignment horizontal="right" vertical="top"/>
    </xf>
    <xf numFmtId="165" fontId="2" fillId="2" borderId="5" xfId="0" applyNumberFormat="1" applyFont="1" applyFill="1" applyBorder="1" applyAlignment="1">
      <alignment horizontal="right" vertical="top"/>
    </xf>
    <xf numFmtId="165" fontId="2" fillId="2" borderId="0" xfId="0" applyNumberFormat="1" applyFont="1" applyFill="1" applyAlignment="1">
      <alignment horizontal="right" vertical="top"/>
    </xf>
    <xf numFmtId="165" fontId="0" fillId="2" borderId="8" xfId="0" applyNumberFormat="1" applyFill="1" applyBorder="1" applyAlignment="1">
      <alignment horizontal="right" vertical="top"/>
    </xf>
    <xf numFmtId="165" fontId="3" fillId="2" borderId="5" xfId="0" applyNumberFormat="1" applyFont="1" applyFill="1" applyBorder="1" applyAlignment="1">
      <alignment horizontal="right" vertical="top"/>
    </xf>
    <xf numFmtId="165" fontId="3" fillId="2" borderId="4" xfId="0" applyNumberFormat="1" applyFont="1" applyFill="1" applyBorder="1" applyAlignment="1">
      <alignment horizontal="right" vertical="top"/>
    </xf>
    <xf numFmtId="165" fontId="3" fillId="2" borderId="1" xfId="0" applyNumberFormat="1" applyFont="1" applyFill="1" applyBorder="1" applyAlignment="1">
      <alignment horizontal="right" vertical="top"/>
    </xf>
    <xf numFmtId="165" fontId="9" fillId="2" borderId="5" xfId="0" applyNumberFormat="1" applyFont="1" applyFill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right" vertical="top"/>
    </xf>
    <xf numFmtId="165" fontId="2" fillId="2" borderId="0" xfId="0" applyNumberFormat="1" applyFont="1" applyFill="1" applyBorder="1" applyAlignment="1">
      <alignment horizontal="right" vertical="top"/>
    </xf>
    <xf numFmtId="165" fontId="13" fillId="2" borderId="0" xfId="0" applyNumberFormat="1" applyFont="1" applyFill="1" applyBorder="1" applyAlignment="1">
      <alignment horizontal="right" vertical="top"/>
    </xf>
    <xf numFmtId="165" fontId="12" fillId="2" borderId="0" xfId="0" applyNumberFormat="1" applyFont="1" applyFill="1" applyAlignment="1">
      <alignment horizontal="right" vertical="top"/>
    </xf>
    <xf numFmtId="165" fontId="3" fillId="2" borderId="0" xfId="0" applyNumberFormat="1" applyFont="1" applyFill="1" applyAlignment="1">
      <alignment horizontal="right" vertical="top"/>
    </xf>
    <xf numFmtId="165" fontId="3" fillId="3" borderId="0" xfId="0" applyNumberFormat="1" applyFont="1" applyFill="1" applyAlignment="1">
      <alignment horizontal="right" vertical="top" wrapText="1"/>
    </xf>
    <xf numFmtId="165" fontId="2" fillId="3" borderId="6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top"/>
    </xf>
    <xf numFmtId="165" fontId="5" fillId="3" borderId="1" xfId="0" applyNumberFormat="1" applyFont="1" applyFill="1" applyBorder="1" applyAlignment="1">
      <alignment horizontal="right" vertical="top"/>
    </xf>
    <xf numFmtId="165" fontId="4" fillId="3" borderId="0" xfId="0" applyNumberFormat="1" applyFont="1" applyFill="1" applyBorder="1" applyAlignment="1">
      <alignment horizontal="right" vertical="top"/>
    </xf>
    <xf numFmtId="165" fontId="4" fillId="3" borderId="1" xfId="0" applyNumberFormat="1" applyFont="1" applyFill="1" applyBorder="1" applyAlignment="1">
      <alignment horizontal="right" vertical="top"/>
    </xf>
    <xf numFmtId="165" fontId="2" fillId="3" borderId="1" xfId="0" applyNumberFormat="1" applyFont="1" applyFill="1" applyBorder="1" applyAlignment="1">
      <alignment horizontal="right" vertical="top"/>
    </xf>
    <xf numFmtId="165" fontId="2" fillId="3" borderId="5" xfId="0" applyNumberFormat="1" applyFont="1" applyFill="1" applyBorder="1" applyAlignment="1">
      <alignment horizontal="right" vertical="top"/>
    </xf>
    <xf numFmtId="165" fontId="0" fillId="3" borderId="8" xfId="0" applyNumberFormat="1" applyFill="1" applyBorder="1" applyAlignment="1">
      <alignment horizontal="right" vertical="top"/>
    </xf>
    <xf numFmtId="165" fontId="3" fillId="3" borderId="5" xfId="0" applyNumberFormat="1" applyFont="1" applyFill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4" fillId="3" borderId="5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165" fontId="2" fillId="3" borderId="0" xfId="0" applyNumberFormat="1" applyFont="1" applyFill="1" applyBorder="1" applyAlignment="1">
      <alignment horizontal="right" vertical="top"/>
    </xf>
    <xf numFmtId="165" fontId="13" fillId="3" borderId="0" xfId="0" applyNumberFormat="1" applyFont="1" applyFill="1" applyBorder="1" applyAlignment="1">
      <alignment horizontal="right" vertical="top"/>
    </xf>
    <xf numFmtId="165" fontId="12" fillId="3" borderId="0" xfId="0" applyNumberFormat="1" applyFont="1" applyFill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164" fontId="3" fillId="2" borderId="0" xfId="0" applyNumberFormat="1" applyFont="1" applyFill="1" applyAlignment="1">
      <alignment horizontal="right" vertical="top" wrapText="1"/>
    </xf>
    <xf numFmtId="164" fontId="2" fillId="2" borderId="6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right" vertical="top"/>
    </xf>
    <xf numFmtId="164" fontId="4" fillId="2" borderId="5" xfId="0" applyNumberFormat="1" applyFont="1" applyFill="1" applyBorder="1" applyAlignment="1">
      <alignment horizontal="right" vertical="top"/>
    </xf>
    <xf numFmtId="0" fontId="0" fillId="2" borderId="8" xfId="0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164" fontId="3" fillId="2" borderId="1" xfId="0" applyNumberFormat="1" applyFont="1" applyFill="1" applyBorder="1" applyAlignment="1">
      <alignment horizontal="right" vertical="top"/>
    </xf>
    <xf numFmtId="164" fontId="6" fillId="2" borderId="1" xfId="0" applyNumberFormat="1" applyFont="1" applyFill="1" applyBorder="1" applyAlignment="1">
      <alignment horizontal="right" vertical="top"/>
    </xf>
    <xf numFmtId="164" fontId="2" fillId="2" borderId="5" xfId="0" applyNumberFormat="1" applyFont="1" applyFill="1" applyBorder="1" applyAlignment="1">
      <alignment horizontal="right" vertical="top"/>
    </xf>
    <xf numFmtId="164" fontId="4" fillId="2" borderId="1" xfId="0" applyNumberFormat="1" applyFont="1" applyFill="1" applyBorder="1" applyAlignment="1">
      <alignment horizontal="right" vertical="top"/>
    </xf>
    <xf numFmtId="4" fontId="2" fillId="2" borderId="0" xfId="0" applyNumberFormat="1" applyFont="1" applyFill="1" applyBorder="1" applyAlignment="1">
      <alignment horizontal="right" vertical="top"/>
    </xf>
    <xf numFmtId="164" fontId="2" fillId="2" borderId="0" xfId="0" applyNumberFormat="1" applyFont="1" applyFill="1" applyBorder="1" applyAlignment="1">
      <alignment horizontal="right" vertical="top"/>
    </xf>
    <xf numFmtId="164" fontId="13" fillId="2" borderId="0" xfId="0" applyNumberFormat="1" applyFont="1" applyFill="1" applyBorder="1" applyAlignment="1">
      <alignment horizontal="right" vertical="top"/>
    </xf>
    <xf numFmtId="164" fontId="12" fillId="2" borderId="0" xfId="0" applyNumberFormat="1" applyFont="1" applyFill="1" applyAlignment="1">
      <alignment horizontal="right" vertical="top"/>
    </xf>
    <xf numFmtId="164" fontId="3" fillId="2" borderId="0" xfId="0" applyNumberFormat="1" applyFont="1" applyFill="1" applyAlignment="1">
      <alignment horizontal="right" vertical="top"/>
    </xf>
    <xf numFmtId="164" fontId="3" fillId="3" borderId="0" xfId="0" applyNumberFormat="1" applyFont="1" applyFill="1" applyAlignment="1">
      <alignment horizontal="right" vertical="top" wrapText="1"/>
    </xf>
    <xf numFmtId="164" fontId="2" fillId="3" borderId="6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horizontal="right" vertical="top"/>
    </xf>
    <xf numFmtId="164" fontId="4" fillId="3" borderId="5" xfId="0" applyNumberFormat="1" applyFont="1" applyFill="1" applyBorder="1" applyAlignment="1">
      <alignment horizontal="right" vertical="top"/>
    </xf>
    <xf numFmtId="0" fontId="0" fillId="3" borderId="8" xfId="0" applyFill="1" applyBorder="1" applyAlignment="1">
      <alignment horizontal="right" vertical="top"/>
    </xf>
    <xf numFmtId="164" fontId="2" fillId="3" borderId="1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/>
    </xf>
    <xf numFmtId="164" fontId="6" fillId="3" borderId="1" xfId="0" applyNumberFormat="1" applyFont="1" applyFill="1" applyBorder="1" applyAlignment="1">
      <alignment horizontal="right" vertical="top"/>
    </xf>
    <xf numFmtId="164" fontId="2" fillId="3" borderId="5" xfId="0" applyNumberFormat="1" applyFont="1" applyFill="1" applyBorder="1" applyAlignment="1">
      <alignment horizontal="right" vertical="top"/>
    </xf>
    <xf numFmtId="164" fontId="4" fillId="3" borderId="1" xfId="0" applyNumberFormat="1" applyFont="1" applyFill="1" applyBorder="1" applyAlignment="1">
      <alignment horizontal="right" vertical="top"/>
    </xf>
    <xf numFmtId="4" fontId="2" fillId="3" borderId="0" xfId="0" applyNumberFormat="1" applyFont="1" applyFill="1" applyBorder="1" applyAlignment="1">
      <alignment horizontal="right" vertical="top"/>
    </xf>
    <xf numFmtId="164" fontId="2" fillId="3" borderId="0" xfId="0" applyNumberFormat="1" applyFont="1" applyFill="1" applyBorder="1" applyAlignment="1">
      <alignment horizontal="right" vertical="top"/>
    </xf>
    <xf numFmtId="164" fontId="13" fillId="3" borderId="0" xfId="0" applyNumberFormat="1" applyFont="1" applyFill="1" applyBorder="1" applyAlignment="1">
      <alignment horizontal="right" vertical="top"/>
    </xf>
    <xf numFmtId="164" fontId="12" fillId="3" borderId="0" xfId="0" applyNumberFormat="1" applyFont="1" applyFill="1" applyAlignment="1">
      <alignment horizontal="right" vertical="top"/>
    </xf>
    <xf numFmtId="164" fontId="3" fillId="3" borderId="0" xfId="0" applyNumberFormat="1" applyFont="1" applyFill="1" applyAlignment="1">
      <alignment horizontal="right" vertical="top"/>
    </xf>
    <xf numFmtId="164" fontId="3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/>
    </xf>
    <xf numFmtId="165" fontId="4" fillId="0" borderId="5" xfId="0" applyNumberFormat="1" applyFont="1" applyFill="1" applyBorder="1" applyAlignment="1">
      <alignment horizontal="center" vertical="top"/>
    </xf>
    <xf numFmtId="165" fontId="4" fillId="0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166" fontId="4" fillId="0" borderId="5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right"/>
    </xf>
    <xf numFmtId="0" fontId="19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9" fontId="3" fillId="0" borderId="5" xfId="1" applyFont="1" applyFill="1" applyBorder="1" applyAlignment="1">
      <alignment vertical="top"/>
    </xf>
    <xf numFmtId="9" fontId="3" fillId="0" borderId="8" xfId="1" applyFont="1" applyFill="1" applyBorder="1" applyAlignment="1">
      <alignment vertical="top"/>
    </xf>
    <xf numFmtId="9" fontId="7" fillId="0" borderId="5" xfId="1" applyFont="1" applyFill="1" applyBorder="1" applyAlignment="1">
      <alignment horizontal="left" vertical="top" wrapText="1"/>
    </xf>
    <xf numFmtId="9" fontId="7" fillId="0" borderId="8" xfId="1" applyFont="1" applyFill="1" applyBorder="1" applyAlignment="1">
      <alignment horizontal="left" vertical="top" wrapText="1"/>
    </xf>
    <xf numFmtId="165" fontId="5" fillId="0" borderId="5" xfId="1" applyNumberFormat="1" applyFont="1" applyFill="1" applyBorder="1" applyAlignment="1">
      <alignment horizontal="right" vertical="top"/>
    </xf>
    <xf numFmtId="165" fontId="5" fillId="0" borderId="8" xfId="1" applyNumberFormat="1" applyFont="1" applyFill="1" applyBorder="1" applyAlignment="1">
      <alignment horizontal="right" vertical="top"/>
    </xf>
    <xf numFmtId="165" fontId="2" fillId="0" borderId="5" xfId="1" applyNumberFormat="1" applyFont="1" applyFill="1" applyBorder="1" applyAlignment="1">
      <alignment horizontal="right" vertical="top"/>
    </xf>
    <xf numFmtId="165" fontId="2" fillId="0" borderId="8" xfId="1" applyNumberFormat="1" applyFont="1" applyFill="1" applyBorder="1" applyAlignment="1">
      <alignment horizontal="right" vertical="top"/>
    </xf>
    <xf numFmtId="165" fontId="8" fillId="0" borderId="5" xfId="0" applyNumberFormat="1" applyFont="1" applyFill="1" applyBorder="1" applyAlignment="1">
      <alignment horizontal="right" vertical="top"/>
    </xf>
    <xf numFmtId="165" fontId="8" fillId="0" borderId="8" xfId="0" applyNumberFormat="1" applyFont="1" applyFill="1" applyBorder="1" applyAlignment="1">
      <alignment horizontal="right" vertical="top"/>
    </xf>
    <xf numFmtId="165" fontId="2" fillId="0" borderId="5" xfId="0" applyNumberFormat="1" applyFont="1" applyFill="1" applyBorder="1" applyAlignment="1">
      <alignment horizontal="right" vertical="top"/>
    </xf>
    <xf numFmtId="165" fontId="2" fillId="0" borderId="8" xfId="0" applyNumberFormat="1" applyFont="1" applyFill="1" applyBorder="1" applyAlignment="1">
      <alignment horizontal="right" vertical="top"/>
    </xf>
    <xf numFmtId="164" fontId="5" fillId="0" borderId="5" xfId="0" applyNumberFormat="1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top"/>
    </xf>
    <xf numFmtId="9" fontId="11" fillId="0" borderId="5" xfId="1" applyFont="1" applyFill="1" applyBorder="1" applyAlignment="1">
      <alignment horizontal="left" vertical="top" wrapText="1"/>
    </xf>
    <xf numFmtId="9" fontId="11" fillId="0" borderId="6" xfId="1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horizontal="left" vertical="top"/>
    </xf>
    <xf numFmtId="164" fontId="3" fillId="0" borderId="6" xfId="0" applyNumberFormat="1" applyFont="1" applyFill="1" applyBorder="1" applyAlignment="1">
      <alignment horizontal="left" vertical="top"/>
    </xf>
    <xf numFmtId="164" fontId="5" fillId="0" borderId="5" xfId="0" applyNumberFormat="1" applyFont="1" applyFill="1" applyBorder="1" applyAlignment="1">
      <alignment vertical="top" wrapText="1"/>
    </xf>
    <xf numFmtId="164" fontId="5" fillId="0" borderId="8" xfId="0" applyNumberFormat="1" applyFont="1" applyFill="1" applyBorder="1" applyAlignment="1">
      <alignment vertical="top" wrapText="1"/>
    </xf>
    <xf numFmtId="165" fontId="2" fillId="0" borderId="5" xfId="0" applyNumberFormat="1" applyFont="1" applyFill="1" applyBorder="1" applyAlignment="1">
      <alignment horizontal="center" vertical="top"/>
    </xf>
    <xf numFmtId="165" fontId="2" fillId="0" borderId="6" xfId="0" applyNumberFormat="1" applyFont="1" applyFill="1" applyBorder="1" applyAlignment="1">
      <alignment horizontal="center" vertical="top"/>
    </xf>
    <xf numFmtId="164" fontId="11" fillId="0" borderId="5" xfId="0" applyNumberFormat="1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164" fontId="3" fillId="0" borderId="5" xfId="0" applyNumberFormat="1" applyFont="1" applyFill="1" applyBorder="1" applyAlignment="1">
      <alignment horizontal="center" vertical="top"/>
    </xf>
    <xf numFmtId="164" fontId="3" fillId="0" borderId="8" xfId="0" applyNumberFormat="1" applyFont="1" applyFill="1" applyBorder="1" applyAlignment="1">
      <alignment horizontal="center" vertical="top"/>
    </xf>
    <xf numFmtId="164" fontId="4" fillId="0" borderId="5" xfId="0" applyNumberFormat="1" applyFont="1" applyFill="1" applyBorder="1" applyAlignment="1">
      <alignment horizontal="left" vertical="top" wrapText="1"/>
    </xf>
    <xf numFmtId="164" fontId="4" fillId="0" borderId="8" xfId="0" applyNumberFormat="1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right" vertical="top"/>
    </xf>
    <xf numFmtId="165" fontId="4" fillId="0" borderId="8" xfId="0" applyNumberFormat="1" applyFont="1" applyFill="1" applyBorder="1" applyAlignment="1">
      <alignment horizontal="right" vertical="top"/>
    </xf>
    <xf numFmtId="165" fontId="5" fillId="0" borderId="5" xfId="0" applyNumberFormat="1" applyFont="1" applyFill="1" applyBorder="1" applyAlignment="1">
      <alignment horizontal="right" vertical="top"/>
    </xf>
    <xf numFmtId="165" fontId="5" fillId="0" borderId="8" xfId="0" applyNumberFormat="1" applyFont="1" applyFill="1" applyBorder="1" applyAlignment="1">
      <alignment horizontal="right" vertical="top"/>
    </xf>
    <xf numFmtId="165" fontId="4" fillId="0" borderId="5" xfId="0" applyNumberFormat="1" applyFont="1" applyFill="1" applyBorder="1" applyAlignment="1">
      <alignment horizontal="center" vertical="top"/>
    </xf>
    <xf numFmtId="165" fontId="4" fillId="0" borderId="9" xfId="0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165" fontId="3" fillId="0" borderId="5" xfId="0" applyNumberFormat="1" applyFont="1" applyFill="1" applyBorder="1" applyAlignment="1">
      <alignment horizontal="right" vertical="top"/>
    </xf>
    <xf numFmtId="165" fontId="3" fillId="0" borderId="6" xfId="0" applyNumberFormat="1" applyFont="1" applyFill="1" applyBorder="1" applyAlignment="1">
      <alignment horizontal="right" vertical="top"/>
    </xf>
    <xf numFmtId="165" fontId="2" fillId="0" borderId="6" xfId="0" applyNumberFormat="1" applyFont="1" applyFill="1" applyBorder="1" applyAlignment="1">
      <alignment horizontal="right" vertical="top"/>
    </xf>
    <xf numFmtId="165" fontId="3" fillId="0" borderId="5" xfId="0" applyNumberFormat="1" applyFont="1" applyFill="1" applyBorder="1" applyAlignment="1">
      <alignment horizontal="center" vertical="top"/>
    </xf>
    <xf numFmtId="165" fontId="3" fillId="0" borderId="10" xfId="0" applyNumberFormat="1" applyFont="1" applyFill="1" applyBorder="1" applyAlignment="1">
      <alignment horizontal="center" vertical="top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164" fontId="10" fillId="0" borderId="1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165" fontId="5" fillId="2" borderId="5" xfId="1" applyNumberFormat="1" applyFont="1" applyFill="1" applyBorder="1" applyAlignment="1">
      <alignment horizontal="right" vertical="top"/>
    </xf>
    <xf numFmtId="165" fontId="5" fillId="2" borderId="8" xfId="1" applyNumberFormat="1" applyFont="1" applyFill="1" applyBorder="1" applyAlignment="1">
      <alignment horizontal="right" vertical="top"/>
    </xf>
    <xf numFmtId="165" fontId="2" fillId="3" borderId="5" xfId="1" applyNumberFormat="1" applyFont="1" applyFill="1" applyBorder="1" applyAlignment="1">
      <alignment horizontal="right" vertical="top"/>
    </xf>
    <xf numFmtId="165" fontId="2" fillId="3" borderId="8" xfId="1" applyNumberFormat="1" applyFont="1" applyFill="1" applyBorder="1" applyAlignment="1">
      <alignment horizontal="right" vertical="top"/>
    </xf>
    <xf numFmtId="165" fontId="2" fillId="2" borderId="5" xfId="0" applyNumberFormat="1" applyFont="1" applyFill="1" applyBorder="1" applyAlignment="1">
      <alignment horizontal="right" vertical="top"/>
    </xf>
    <xf numFmtId="165" fontId="2" fillId="2" borderId="8" xfId="0" applyNumberFormat="1" applyFont="1" applyFill="1" applyBorder="1" applyAlignment="1">
      <alignment horizontal="right" vertical="top"/>
    </xf>
    <xf numFmtId="165" fontId="5" fillId="3" borderId="5" xfId="1" applyNumberFormat="1" applyFont="1" applyFill="1" applyBorder="1" applyAlignment="1">
      <alignment horizontal="right" vertical="top"/>
    </xf>
    <xf numFmtId="165" fontId="5" fillId="3" borderId="8" xfId="1" applyNumberFormat="1" applyFont="1" applyFill="1" applyBorder="1" applyAlignment="1">
      <alignment horizontal="right" vertical="top"/>
    </xf>
    <xf numFmtId="165" fontId="2" fillId="3" borderId="5" xfId="0" applyNumberFormat="1" applyFont="1" applyFill="1" applyBorder="1" applyAlignment="1">
      <alignment horizontal="right" vertical="top"/>
    </xf>
    <xf numFmtId="165" fontId="2" fillId="3" borderId="8" xfId="0" applyNumberFormat="1" applyFont="1" applyFill="1" applyBorder="1" applyAlignment="1">
      <alignment horizontal="right" vertical="top"/>
    </xf>
    <xf numFmtId="165" fontId="4" fillId="2" borderId="5" xfId="0" applyNumberFormat="1" applyFont="1" applyFill="1" applyBorder="1" applyAlignment="1">
      <alignment horizontal="right" vertical="top"/>
    </xf>
    <xf numFmtId="165" fontId="4" fillId="2" borderId="8" xfId="0" applyNumberFormat="1" applyFont="1" applyFill="1" applyBorder="1" applyAlignment="1">
      <alignment horizontal="right" vertical="top"/>
    </xf>
    <xf numFmtId="165" fontId="4" fillId="3" borderId="5" xfId="0" applyNumberFormat="1" applyFont="1" applyFill="1" applyBorder="1" applyAlignment="1">
      <alignment horizontal="right" vertical="top"/>
    </xf>
    <xf numFmtId="165" fontId="4" fillId="3" borderId="8" xfId="0" applyNumberFormat="1" applyFont="1" applyFill="1" applyBorder="1" applyAlignment="1">
      <alignment horizontal="right" vertical="top"/>
    </xf>
    <xf numFmtId="165" fontId="0" fillId="0" borderId="6" xfId="0" applyNumberFormat="1" applyFill="1" applyBorder="1" applyAlignment="1">
      <alignment horizontal="right" vertical="top"/>
    </xf>
    <xf numFmtId="0" fontId="0" fillId="0" borderId="6" xfId="0" applyFill="1" applyBorder="1" applyAlignment="1">
      <alignment horizontal="right" vertical="top"/>
    </xf>
    <xf numFmtId="165" fontId="5" fillId="0" borderId="5" xfId="0" applyNumberFormat="1" applyFont="1" applyFill="1" applyBorder="1" applyAlignment="1">
      <alignment horizontal="center" vertical="top"/>
    </xf>
    <xf numFmtId="165" fontId="5" fillId="0" borderId="9" xfId="0" applyNumberFormat="1" applyFont="1" applyFill="1" applyBorder="1" applyAlignment="1">
      <alignment horizontal="center" vertical="top"/>
    </xf>
    <xf numFmtId="165" fontId="3" fillId="2" borderId="5" xfId="0" applyNumberFormat="1" applyFont="1" applyFill="1" applyBorder="1" applyAlignment="1">
      <alignment horizontal="right" vertical="top"/>
    </xf>
    <xf numFmtId="165" fontId="3" fillId="2" borderId="6" xfId="0" applyNumberFormat="1" applyFont="1" applyFill="1" applyBorder="1" applyAlignment="1">
      <alignment horizontal="right" vertical="top"/>
    </xf>
    <xf numFmtId="165" fontId="3" fillId="3" borderId="5" xfId="0" applyNumberFormat="1" applyFont="1" applyFill="1" applyBorder="1" applyAlignment="1">
      <alignment horizontal="right" vertical="top"/>
    </xf>
    <xf numFmtId="165" fontId="3" fillId="3" borderId="6" xfId="0" applyNumberFormat="1" applyFont="1" applyFill="1" applyBorder="1" applyAlignment="1">
      <alignment horizontal="right" vertical="top"/>
    </xf>
    <xf numFmtId="165" fontId="2" fillId="0" borderId="10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right" vertical="top"/>
    </xf>
    <xf numFmtId="164" fontId="2" fillId="3" borderId="1" xfId="0" applyNumberFormat="1" applyFont="1" applyFill="1" applyBorder="1" applyAlignment="1">
      <alignment horizontal="right" vertical="top"/>
    </xf>
    <xf numFmtId="165" fontId="2" fillId="2" borderId="1" xfId="0" applyNumberFormat="1" applyFont="1" applyFill="1" applyBorder="1" applyAlignment="1">
      <alignment horizontal="right" vertical="top"/>
    </xf>
    <xf numFmtId="165" fontId="2" fillId="3" borderId="1" xfId="0" applyNumberFormat="1" applyFont="1" applyFill="1" applyBorder="1" applyAlignment="1">
      <alignment horizontal="right" vertical="top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0"/>
  <sheetViews>
    <sheetView tabSelected="1" zoomScale="70" zoomScaleNormal="70" zoomScaleSheetLayoutView="40" zoomScalePageLayoutView="40" workbookViewId="0">
      <selection activeCell="L63" sqref="L63"/>
    </sheetView>
  </sheetViews>
  <sheetFormatPr defaultColWidth="9.140625" defaultRowHeight="16.5"/>
  <cols>
    <col min="1" max="1" width="6.28515625" style="1" customWidth="1"/>
    <col min="2" max="2" width="46.7109375" style="1" customWidth="1"/>
    <col min="3" max="3" width="13.5703125" style="40" customWidth="1"/>
    <col min="4" max="4" width="14" style="40" customWidth="1"/>
    <col min="5" max="5" width="13.28515625" style="40" customWidth="1"/>
    <col min="6" max="6" width="17.42578125" style="36" customWidth="1"/>
    <col min="7" max="7" width="14.140625" style="49" customWidth="1"/>
    <col min="8" max="8" width="14.5703125" style="49" customWidth="1"/>
    <col min="9" max="9" width="12.42578125" style="49" customWidth="1"/>
    <col min="10" max="10" width="13.5703125" style="60" customWidth="1"/>
    <col min="11" max="11" width="14.140625" style="59" customWidth="1"/>
    <col min="12" max="12" width="106.5703125" style="104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47.5703125" style="1" customWidth="1"/>
    <col min="17" max="17" width="65.42578125" style="1" customWidth="1"/>
    <col min="18" max="16384" width="9.140625" style="1"/>
  </cols>
  <sheetData>
    <row r="1" spans="1:17" ht="26.25" customHeight="1">
      <c r="L1" s="231" t="s">
        <v>170</v>
      </c>
    </row>
    <row r="2" spans="1:17" ht="45.75" customHeight="1">
      <c r="A2" s="232" t="s">
        <v>171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</row>
    <row r="3" spans="1:17" ht="18" customHeight="1">
      <c r="A3" s="2"/>
      <c r="B3" s="2"/>
      <c r="C3" s="33"/>
      <c r="D3" s="33"/>
      <c r="E3" s="33"/>
      <c r="F3" s="61"/>
      <c r="G3" s="41"/>
      <c r="H3" s="41"/>
      <c r="I3" s="41"/>
      <c r="J3" s="54"/>
      <c r="K3" s="55"/>
      <c r="L3" s="98" t="s">
        <v>1</v>
      </c>
    </row>
    <row r="4" spans="1:17" s="3" customFormat="1" ht="33.75" customHeight="1">
      <c r="A4" s="233" t="s">
        <v>0</v>
      </c>
      <c r="B4" s="233" t="s">
        <v>125</v>
      </c>
      <c r="C4" s="235" t="s">
        <v>124</v>
      </c>
      <c r="D4" s="236"/>
      <c r="E4" s="236"/>
      <c r="F4" s="237"/>
      <c r="G4" s="238" t="s">
        <v>28</v>
      </c>
      <c r="H4" s="239"/>
      <c r="I4" s="239"/>
      <c r="J4" s="240"/>
      <c r="K4" s="241" t="s">
        <v>126</v>
      </c>
      <c r="L4" s="243" t="s">
        <v>27</v>
      </c>
    </row>
    <row r="5" spans="1:17" s="3" customFormat="1" ht="48.75" customHeight="1">
      <c r="A5" s="234"/>
      <c r="B5" s="234"/>
      <c r="C5" s="111" t="s">
        <v>23</v>
      </c>
      <c r="D5" s="111" t="s">
        <v>24</v>
      </c>
      <c r="E5" s="111" t="s">
        <v>25</v>
      </c>
      <c r="F5" s="111" t="s">
        <v>26</v>
      </c>
      <c r="G5" s="112" t="s">
        <v>23</v>
      </c>
      <c r="H5" s="112" t="s">
        <v>24</v>
      </c>
      <c r="I5" s="112" t="s">
        <v>25</v>
      </c>
      <c r="J5" s="112" t="s">
        <v>26</v>
      </c>
      <c r="K5" s="242"/>
      <c r="L5" s="244"/>
    </row>
    <row r="6" spans="1:17" ht="18.75" customHeight="1">
      <c r="A6" s="108">
        <v>1</v>
      </c>
      <c r="B6" s="4">
        <v>2</v>
      </c>
      <c r="C6" s="110">
        <v>3</v>
      </c>
      <c r="D6" s="110">
        <v>4</v>
      </c>
      <c r="E6" s="110">
        <v>5</v>
      </c>
      <c r="F6" s="110">
        <v>6</v>
      </c>
      <c r="G6" s="109">
        <v>7</v>
      </c>
      <c r="H6" s="50">
        <v>8</v>
      </c>
      <c r="I6" s="50">
        <v>9</v>
      </c>
      <c r="J6" s="50">
        <v>10</v>
      </c>
      <c r="K6" s="50">
        <v>11</v>
      </c>
      <c r="L6" s="99" t="s">
        <v>118</v>
      </c>
    </row>
    <row r="7" spans="1:17" ht="27" customHeight="1">
      <c r="A7" s="247" t="s">
        <v>2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9"/>
    </row>
    <row r="8" spans="1:17" ht="69" customHeight="1">
      <c r="A8" s="5" t="s">
        <v>31</v>
      </c>
      <c r="B8" s="6" t="s">
        <v>35</v>
      </c>
      <c r="C8" s="34">
        <f>C9+C10</f>
        <v>8792.1299999999992</v>
      </c>
      <c r="D8" s="34">
        <f>D9+D10</f>
        <v>6702.6</v>
      </c>
      <c r="E8" s="34">
        <f>E9+E10</f>
        <v>3257.6</v>
      </c>
      <c r="F8" s="34">
        <f>E8+D8+C8</f>
        <v>18752.330000000002</v>
      </c>
      <c r="G8" s="42">
        <f>G9+G10</f>
        <v>7755.8714400000008</v>
      </c>
      <c r="H8" s="42">
        <f t="shared" ref="H8:I8" si="0">H9+H10</f>
        <v>6591.5772900000002</v>
      </c>
      <c r="I8" s="42">
        <f t="shared" si="0"/>
        <v>3257.5030000000002</v>
      </c>
      <c r="J8" s="42">
        <f>J9+J10</f>
        <v>17604.951730000001</v>
      </c>
      <c r="K8" s="12">
        <f>J8/F8*100</f>
        <v>93.881409563504903</v>
      </c>
      <c r="L8" s="68"/>
    </row>
    <row r="9" spans="1:17" ht="162.75" customHeight="1">
      <c r="A9" s="7" t="s">
        <v>85</v>
      </c>
      <c r="B9" s="8" t="s">
        <v>98</v>
      </c>
      <c r="C9" s="115">
        <v>7299.9</v>
      </c>
      <c r="D9" s="115">
        <v>420</v>
      </c>
      <c r="E9" s="35">
        <v>0</v>
      </c>
      <c r="F9" s="116">
        <f>E9+D9+C9</f>
        <v>7719.9</v>
      </c>
      <c r="G9" s="125">
        <v>6263.6504400000003</v>
      </c>
      <c r="H9" s="125">
        <v>309.02728999999999</v>
      </c>
      <c r="I9" s="137"/>
      <c r="J9" s="42">
        <f t="shared" ref="J9:J10" si="1">G9+H9+I9</f>
        <v>6572.6777300000003</v>
      </c>
      <c r="K9" s="225">
        <f>J9/F9*100</f>
        <v>85.139415406935328</v>
      </c>
      <c r="L9" s="118" t="s">
        <v>157</v>
      </c>
    </row>
    <row r="10" spans="1:17" ht="116.25" customHeight="1">
      <c r="A10" s="5" t="s">
        <v>86</v>
      </c>
      <c r="B10" s="66" t="s">
        <v>36</v>
      </c>
      <c r="C10" s="115">
        <v>1492.23</v>
      </c>
      <c r="D10" s="67">
        <v>6282.6</v>
      </c>
      <c r="E10" s="67">
        <v>3257.6</v>
      </c>
      <c r="F10" s="116">
        <f>E10+D10+C10</f>
        <v>11032.43</v>
      </c>
      <c r="G10" s="115">
        <v>1492.221</v>
      </c>
      <c r="H10" s="115">
        <v>6282.55</v>
      </c>
      <c r="I10" s="133">
        <v>3257.5030000000002</v>
      </c>
      <c r="J10" s="42">
        <f t="shared" si="1"/>
        <v>11032.274000000001</v>
      </c>
      <c r="K10" s="225">
        <f>J10/F10*100</f>
        <v>99.998585986949394</v>
      </c>
      <c r="L10" s="118" t="s">
        <v>158</v>
      </c>
    </row>
    <row r="11" spans="1:17" ht="36.6" customHeight="1">
      <c r="A11" s="250" t="s">
        <v>14</v>
      </c>
      <c r="B11" s="252" t="s">
        <v>68</v>
      </c>
      <c r="C11" s="254">
        <v>198.71</v>
      </c>
      <c r="D11" s="254">
        <v>4132.3999999999996</v>
      </c>
      <c r="E11" s="256"/>
      <c r="F11" s="254">
        <f>E11+D11+C11</f>
        <v>4331.1099999999997</v>
      </c>
      <c r="G11" s="258">
        <v>198.34200000000001</v>
      </c>
      <c r="H11" s="260">
        <v>3730.895</v>
      </c>
      <c r="I11" s="254"/>
      <c r="J11" s="256">
        <f>G11+H11+I11</f>
        <v>3929.2370000000001</v>
      </c>
      <c r="K11" s="262">
        <f>J11/F11*100</f>
        <v>90.721246978257312</v>
      </c>
      <c r="L11" s="264" t="s">
        <v>140</v>
      </c>
    </row>
    <row r="12" spans="1:17" ht="213" customHeight="1">
      <c r="A12" s="251"/>
      <c r="B12" s="253"/>
      <c r="C12" s="255"/>
      <c r="D12" s="255"/>
      <c r="E12" s="257"/>
      <c r="F12" s="255"/>
      <c r="G12" s="259"/>
      <c r="H12" s="261"/>
      <c r="I12" s="255"/>
      <c r="J12" s="257"/>
      <c r="K12" s="263"/>
      <c r="L12" s="265"/>
    </row>
    <row r="13" spans="1:17" ht="24.75" customHeight="1">
      <c r="A13" s="238" t="s">
        <v>3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6"/>
    </row>
    <row r="14" spans="1:17" ht="225" customHeight="1">
      <c r="A14" s="9" t="s">
        <v>69</v>
      </c>
      <c r="B14" s="10" t="s">
        <v>37</v>
      </c>
      <c r="C14" s="128">
        <v>460</v>
      </c>
      <c r="D14" s="128">
        <v>1160.6455699999999</v>
      </c>
      <c r="E14" s="128">
        <v>1384.8859299999999</v>
      </c>
      <c r="F14" s="128">
        <f>E14+D14+C14</f>
        <v>3005.5315000000001</v>
      </c>
      <c r="G14" s="128">
        <v>375.959</v>
      </c>
      <c r="H14" s="128">
        <v>950</v>
      </c>
      <c r="I14" s="134">
        <v>1384.8859299999999</v>
      </c>
      <c r="J14" s="128">
        <f>SUM(G14:I14)</f>
        <v>2710.8449300000002</v>
      </c>
      <c r="K14" s="12">
        <f>J14*100/F14</f>
        <v>90.195192763742455</v>
      </c>
      <c r="L14" s="68" t="s">
        <v>146</v>
      </c>
      <c r="P14" s="64"/>
      <c r="Q14" s="14"/>
    </row>
    <row r="15" spans="1:17" ht="244.5" customHeight="1">
      <c r="A15" s="9" t="s">
        <v>15</v>
      </c>
      <c r="B15" s="10" t="s">
        <v>39</v>
      </c>
      <c r="C15" s="128">
        <f>70+55</f>
        <v>125</v>
      </c>
      <c r="D15" s="128">
        <v>106</v>
      </c>
      <c r="E15" s="128"/>
      <c r="F15" s="128">
        <f>E15+D15+C15</f>
        <v>231</v>
      </c>
      <c r="G15" s="128">
        <v>124.639</v>
      </c>
      <c r="H15" s="128">
        <v>105.90470999999999</v>
      </c>
      <c r="I15" s="134"/>
      <c r="J15" s="128">
        <f>SUM(G15:I15)</f>
        <v>230.54370999999998</v>
      </c>
      <c r="K15" s="12">
        <f>J15*100/F15</f>
        <v>99.802471861471858</v>
      </c>
      <c r="L15" s="69" t="s">
        <v>147</v>
      </c>
    </row>
    <row r="16" spans="1:17" ht="24.75" customHeight="1">
      <c r="A16" s="238" t="s">
        <v>4</v>
      </c>
      <c r="B16" s="245"/>
      <c r="C16" s="245"/>
      <c r="D16" s="245"/>
      <c r="E16" s="245"/>
      <c r="F16" s="245"/>
      <c r="G16" s="245"/>
      <c r="H16" s="245"/>
      <c r="I16" s="245"/>
      <c r="J16" s="245"/>
      <c r="K16" s="245"/>
      <c r="L16" s="246"/>
    </row>
    <row r="17" spans="1:16" ht="103.9" customHeight="1">
      <c r="A17" s="266" t="s">
        <v>33</v>
      </c>
      <c r="B17" s="268" t="s">
        <v>99</v>
      </c>
      <c r="C17" s="260">
        <v>81733.899000000005</v>
      </c>
      <c r="D17" s="260">
        <v>1016</v>
      </c>
      <c r="E17" s="260"/>
      <c r="F17" s="260">
        <f>E17+D17+C17</f>
        <v>82749.899000000005</v>
      </c>
      <c r="G17" s="260">
        <v>78056.972110000002</v>
      </c>
      <c r="H17" s="260">
        <v>957.19799999999998</v>
      </c>
      <c r="I17" s="260"/>
      <c r="J17" s="260">
        <f>SUM(G17:I18)</f>
        <v>79014.170110000006</v>
      </c>
      <c r="K17" s="270">
        <f>J17*100/F17</f>
        <v>95.485518489877563</v>
      </c>
      <c r="L17" s="272" t="s">
        <v>164</v>
      </c>
    </row>
    <row r="18" spans="1:16" ht="201.75" customHeight="1">
      <c r="A18" s="267"/>
      <c r="B18" s="269"/>
      <c r="C18" s="261"/>
      <c r="D18" s="261"/>
      <c r="E18" s="261"/>
      <c r="F18" s="261"/>
      <c r="G18" s="261"/>
      <c r="H18" s="261"/>
      <c r="I18" s="261"/>
      <c r="J18" s="261"/>
      <c r="K18" s="271"/>
      <c r="L18" s="273"/>
    </row>
    <row r="19" spans="1:16" ht="21.75" customHeight="1">
      <c r="A19" s="238" t="s">
        <v>34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6"/>
    </row>
    <row r="20" spans="1:16" ht="116.25" customHeight="1">
      <c r="A20" s="127" t="s">
        <v>70</v>
      </c>
      <c r="B20" s="70" t="s">
        <v>119</v>
      </c>
      <c r="C20" s="117">
        <v>1056.18</v>
      </c>
      <c r="D20" s="117"/>
      <c r="E20" s="117"/>
      <c r="F20" s="117">
        <f>E20+D20+C20</f>
        <v>1056.18</v>
      </c>
      <c r="G20" s="117">
        <v>792.39014999999995</v>
      </c>
      <c r="H20" s="117"/>
      <c r="I20" s="132"/>
      <c r="J20" s="117">
        <f>G20+H20+I20</f>
        <v>792.39014999999995</v>
      </c>
      <c r="K20" s="71">
        <f>J20*100/F20</f>
        <v>75.024157814008973</v>
      </c>
      <c r="L20" s="68" t="s">
        <v>159</v>
      </c>
    </row>
    <row r="21" spans="1:16" ht="21.75" customHeight="1">
      <c r="A21" s="238" t="s">
        <v>5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6"/>
    </row>
    <row r="22" spans="1:16" ht="55.5" customHeight="1">
      <c r="A22" s="9" t="s">
        <v>16</v>
      </c>
      <c r="B22" s="13" t="s">
        <v>38</v>
      </c>
      <c r="C22" s="128">
        <f>C23+C29+C30</f>
        <v>192422.95499999999</v>
      </c>
      <c r="D22" s="36">
        <f>D23+D29+D30</f>
        <v>432708</v>
      </c>
      <c r="E22" s="128">
        <f>E23+E29+E30</f>
        <v>1719</v>
      </c>
      <c r="F22" s="128">
        <f t="shared" ref="F22:J22" si="2">F23+F29+F30</f>
        <v>626849.95499999996</v>
      </c>
      <c r="G22" s="128">
        <f t="shared" si="2"/>
        <v>163508.83141000001</v>
      </c>
      <c r="H22" s="128">
        <f t="shared" si="2"/>
        <v>388143.26686999999</v>
      </c>
      <c r="I22" s="134">
        <f t="shared" si="2"/>
        <v>1719</v>
      </c>
      <c r="J22" s="128">
        <f t="shared" si="2"/>
        <v>553371.09828000003</v>
      </c>
      <c r="K22" s="11">
        <f>J22*100/F22</f>
        <v>88.278078967079139</v>
      </c>
      <c r="L22" s="118"/>
    </row>
    <row r="23" spans="1:16" ht="289.5" customHeight="1">
      <c r="A23" s="274" t="s">
        <v>87</v>
      </c>
      <c r="B23" s="276" t="s">
        <v>102</v>
      </c>
      <c r="C23" s="278">
        <v>146009.8173</v>
      </c>
      <c r="D23" s="278">
        <v>432708</v>
      </c>
      <c r="E23" s="278">
        <v>1719</v>
      </c>
      <c r="F23" s="280">
        <f>E23+D23+C23</f>
        <v>580436.8173</v>
      </c>
      <c r="G23" s="278">
        <v>125167.44271</v>
      </c>
      <c r="H23" s="278">
        <v>388143.26686999999</v>
      </c>
      <c r="I23" s="278">
        <f>135.08847+1583.91153</f>
        <v>1719</v>
      </c>
      <c r="J23" s="280">
        <f>G23+H23+I23</f>
        <v>515029.70958000002</v>
      </c>
      <c r="K23" s="282">
        <f>J23*100/F23</f>
        <v>88.73139922028858</v>
      </c>
      <c r="L23" s="68" t="s">
        <v>148</v>
      </c>
    </row>
    <row r="24" spans="1:16" ht="340.5" customHeight="1">
      <c r="A24" s="275"/>
      <c r="B24" s="277"/>
      <c r="C24" s="279"/>
      <c r="D24" s="279"/>
      <c r="E24" s="279"/>
      <c r="F24" s="281"/>
      <c r="G24" s="279"/>
      <c r="H24" s="279"/>
      <c r="I24" s="279"/>
      <c r="J24" s="281"/>
      <c r="K24" s="283"/>
      <c r="L24" s="118" t="s">
        <v>144</v>
      </c>
    </row>
    <row r="25" spans="1:16" ht="409.5" customHeight="1">
      <c r="A25" s="275"/>
      <c r="B25" s="277"/>
      <c r="C25" s="53"/>
      <c r="D25" s="53"/>
      <c r="E25" s="53"/>
      <c r="F25" s="62"/>
      <c r="G25" s="43"/>
      <c r="H25" s="43"/>
      <c r="I25" s="43"/>
      <c r="J25" s="56"/>
      <c r="K25" s="57"/>
      <c r="L25" s="122" t="s">
        <v>149</v>
      </c>
    </row>
    <row r="26" spans="1:16" ht="409.6" customHeight="1">
      <c r="A26" s="65"/>
      <c r="B26" s="52"/>
      <c r="C26" s="53"/>
      <c r="D26" s="53"/>
      <c r="E26" s="53"/>
      <c r="F26" s="62"/>
      <c r="G26" s="43"/>
      <c r="H26" s="43"/>
      <c r="I26" s="43"/>
      <c r="J26" s="56"/>
      <c r="K26" s="95"/>
      <c r="L26" s="118" t="s">
        <v>145</v>
      </c>
    </row>
    <row r="27" spans="1:16" ht="409.6" customHeight="1">
      <c r="A27" s="65"/>
      <c r="B27" s="52"/>
      <c r="C27" s="53"/>
      <c r="D27" s="53"/>
      <c r="E27" s="53"/>
      <c r="F27" s="62"/>
      <c r="G27" s="43"/>
      <c r="H27" s="43"/>
      <c r="I27" s="43"/>
      <c r="J27" s="56"/>
      <c r="K27" s="95"/>
      <c r="L27" s="97" t="s">
        <v>151</v>
      </c>
      <c r="P27" s="14"/>
    </row>
    <row r="28" spans="1:16" ht="154.5" customHeight="1">
      <c r="A28" s="65"/>
      <c r="B28" s="52"/>
      <c r="C28" s="53"/>
      <c r="D28" s="53"/>
      <c r="E28" s="53"/>
      <c r="F28" s="62"/>
      <c r="G28" s="43"/>
      <c r="H28" s="43"/>
      <c r="I28" s="43"/>
      <c r="J28" s="56"/>
      <c r="K28" s="95"/>
      <c r="L28" s="97" t="s">
        <v>150</v>
      </c>
    </row>
    <row r="29" spans="1:16" ht="320.25" customHeight="1">
      <c r="A29" s="127" t="s">
        <v>88</v>
      </c>
      <c r="B29" s="120" t="s">
        <v>103</v>
      </c>
      <c r="C29" s="119">
        <v>46340.811699999998</v>
      </c>
      <c r="D29" s="119"/>
      <c r="E29" s="119"/>
      <c r="F29" s="117">
        <f>E29+D29+C29</f>
        <v>46340.811699999998</v>
      </c>
      <c r="G29" s="119">
        <v>38269.063620000001</v>
      </c>
      <c r="H29" s="119"/>
      <c r="I29" s="138"/>
      <c r="J29" s="116">
        <f>I29+H29+G29</f>
        <v>38269.063620000001</v>
      </c>
      <c r="K29" s="226">
        <f>J29*100/F29</f>
        <v>82.58177234301661</v>
      </c>
      <c r="L29" s="96" t="s">
        <v>152</v>
      </c>
    </row>
    <row r="30" spans="1:16" ht="189" customHeight="1">
      <c r="A30" s="9" t="s">
        <v>89</v>
      </c>
      <c r="B30" s="15" t="s">
        <v>40</v>
      </c>
      <c r="C30" s="73">
        <v>72.325999999999993</v>
      </c>
      <c r="D30" s="74"/>
      <c r="E30" s="73"/>
      <c r="F30" s="128">
        <f>E30+D30+C30</f>
        <v>72.325999999999993</v>
      </c>
      <c r="G30" s="67">
        <v>72.32508</v>
      </c>
      <c r="H30" s="67"/>
      <c r="I30" s="67"/>
      <c r="J30" s="34">
        <f>I30+H30+G30</f>
        <v>72.32508</v>
      </c>
      <c r="K30" s="227">
        <f>J30*100/F30</f>
        <v>99.998727981638694</v>
      </c>
      <c r="L30" s="140" t="s">
        <v>153</v>
      </c>
    </row>
    <row r="31" spans="1:16" ht="27.75" customHeight="1">
      <c r="A31" s="238" t="s">
        <v>51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6"/>
    </row>
    <row r="32" spans="1:16" ht="51" customHeight="1">
      <c r="A32" s="127" t="s">
        <v>17</v>
      </c>
      <c r="B32" s="16" t="s">
        <v>41</v>
      </c>
      <c r="C32" s="128">
        <f>C33+C34+C36+C37+C38</f>
        <v>53704.434999999998</v>
      </c>
      <c r="D32" s="128">
        <f>D33+D34+D36+D37+D38</f>
        <v>49.225000000000001</v>
      </c>
      <c r="E32" s="128">
        <f>E33+E34+E36+E37+E38</f>
        <v>319.94299999999998</v>
      </c>
      <c r="F32" s="128">
        <f>F33+F34+F36+F37+F38</f>
        <v>54073.602999999996</v>
      </c>
      <c r="G32" s="128">
        <f>G33+G34+G36+G37+G38</f>
        <v>42763.526030000001</v>
      </c>
      <c r="H32" s="128">
        <f t="shared" ref="H32:I32" si="3">H33+H34+H36+H37+H38</f>
        <v>49.225000000000001</v>
      </c>
      <c r="I32" s="134">
        <f t="shared" si="3"/>
        <v>319.94299999999998</v>
      </c>
      <c r="J32" s="128">
        <f>I32+H32+G32</f>
        <v>43132.694029999999</v>
      </c>
      <c r="K32" s="11">
        <f>J32*100/F32</f>
        <v>79.766635912905599</v>
      </c>
      <c r="L32" s="68"/>
    </row>
    <row r="33" spans="1:16" ht="409.5" customHeight="1">
      <c r="A33" s="127" t="s">
        <v>71</v>
      </c>
      <c r="B33" s="76" t="s">
        <v>42</v>
      </c>
      <c r="C33" s="115">
        <v>14814.94</v>
      </c>
      <c r="D33" s="115">
        <v>49.225000000000001</v>
      </c>
      <c r="E33" s="115">
        <v>242.94300000000001</v>
      </c>
      <c r="F33" s="116">
        <f>E33+D33+C33</f>
        <v>15107.108</v>
      </c>
      <c r="G33" s="77">
        <v>11949.421189999999</v>
      </c>
      <c r="H33" s="115">
        <v>49.225000000000001</v>
      </c>
      <c r="I33" s="133">
        <v>242.94300000000001</v>
      </c>
      <c r="J33" s="78">
        <f>I33+H33+G33</f>
        <v>12241.589189999999</v>
      </c>
      <c r="K33" s="226">
        <f>J33*100/F33</f>
        <v>81.031983024149937</v>
      </c>
      <c r="L33" s="68" t="s">
        <v>130</v>
      </c>
    </row>
    <row r="34" spans="1:16" ht="381.75" customHeight="1">
      <c r="A34" s="127" t="s">
        <v>72</v>
      </c>
      <c r="B34" s="284" t="s">
        <v>104</v>
      </c>
      <c r="C34" s="286">
        <v>21136.535</v>
      </c>
      <c r="D34" s="286"/>
      <c r="E34" s="286">
        <f>27+50</f>
        <v>77</v>
      </c>
      <c r="F34" s="260">
        <f>E34+D34+C34</f>
        <v>21213.535</v>
      </c>
      <c r="G34" s="286">
        <v>16966.63452</v>
      </c>
      <c r="H34" s="286"/>
      <c r="I34" s="286">
        <f>77</f>
        <v>77</v>
      </c>
      <c r="J34" s="260">
        <f>G34+I34+H34</f>
        <v>17043.63452</v>
      </c>
      <c r="K34" s="289">
        <f>J34*100/F34</f>
        <v>80.343207862338829</v>
      </c>
      <c r="L34" s="140" t="s">
        <v>131</v>
      </c>
      <c r="P34" s="3" t="s">
        <v>120</v>
      </c>
    </row>
    <row r="35" spans="1:16" ht="99.75" customHeight="1">
      <c r="A35" s="127"/>
      <c r="B35" s="285"/>
      <c r="C35" s="287"/>
      <c r="D35" s="287"/>
      <c r="E35" s="287"/>
      <c r="F35" s="288"/>
      <c r="G35" s="287"/>
      <c r="H35" s="287"/>
      <c r="I35" s="287"/>
      <c r="J35" s="288"/>
      <c r="K35" s="290"/>
      <c r="L35" s="141" t="s">
        <v>132</v>
      </c>
      <c r="P35" s="3"/>
    </row>
    <row r="36" spans="1:16" ht="312" customHeight="1">
      <c r="A36" s="127" t="s">
        <v>73</v>
      </c>
      <c r="B36" s="66" t="s">
        <v>105</v>
      </c>
      <c r="C36" s="73">
        <v>130</v>
      </c>
      <c r="D36" s="73"/>
      <c r="E36" s="73"/>
      <c r="F36" s="128">
        <f>E36+D36+C36</f>
        <v>130</v>
      </c>
      <c r="G36" s="73">
        <v>90</v>
      </c>
      <c r="H36" s="73"/>
      <c r="I36" s="73"/>
      <c r="J36" s="128">
        <f>G36+H36+I36</f>
        <v>90</v>
      </c>
      <c r="K36" s="228">
        <f>J36/F36*100</f>
        <v>69.230769230769226</v>
      </c>
      <c r="L36" s="141" t="s">
        <v>135</v>
      </c>
    </row>
    <row r="37" spans="1:16" ht="122.25" customHeight="1">
      <c r="A37" s="127" t="s">
        <v>74</v>
      </c>
      <c r="B37" s="79" t="s">
        <v>107</v>
      </c>
      <c r="C37" s="73">
        <v>16247.1</v>
      </c>
      <c r="D37" s="73"/>
      <c r="E37" s="73"/>
      <c r="F37" s="128">
        <f>E37+D37+C37</f>
        <v>16247.1</v>
      </c>
      <c r="G37" s="67">
        <v>12636.84852</v>
      </c>
      <c r="H37" s="67"/>
      <c r="I37" s="67"/>
      <c r="J37" s="34">
        <f>I37+H37+G37</f>
        <v>12636.84852</v>
      </c>
      <c r="K37" s="227">
        <f>J37*100/F37</f>
        <v>77.779102239784322</v>
      </c>
      <c r="L37" s="68" t="s">
        <v>133</v>
      </c>
      <c r="P37" s="17"/>
    </row>
    <row r="38" spans="1:16" ht="293.25" customHeight="1">
      <c r="A38" s="127" t="s">
        <v>75</v>
      </c>
      <c r="B38" s="80" t="s">
        <v>106</v>
      </c>
      <c r="C38" s="73">
        <v>1375.86</v>
      </c>
      <c r="D38" s="73"/>
      <c r="E38" s="128"/>
      <c r="F38" s="128">
        <f>E38+D38+C38</f>
        <v>1375.86</v>
      </c>
      <c r="G38" s="73">
        <v>1120.6217999999999</v>
      </c>
      <c r="H38" s="73"/>
      <c r="I38" s="73"/>
      <c r="J38" s="128">
        <f>I38+H38+G38</f>
        <v>1120.6217999999999</v>
      </c>
      <c r="K38" s="228">
        <f>J38*100/F38</f>
        <v>81.448824735074794</v>
      </c>
      <c r="L38" s="68" t="s">
        <v>134</v>
      </c>
    </row>
    <row r="39" spans="1:16" ht="24" customHeight="1">
      <c r="A39" s="238" t="s">
        <v>6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6"/>
    </row>
    <row r="40" spans="1:16" ht="218.25" customHeight="1">
      <c r="A40" s="9" t="s">
        <v>76</v>
      </c>
      <c r="B40" s="13" t="s">
        <v>43</v>
      </c>
      <c r="C40" s="128">
        <v>337.3</v>
      </c>
      <c r="D40" s="36"/>
      <c r="E40" s="73"/>
      <c r="F40" s="128">
        <f>E40+D40+C40</f>
        <v>337.3</v>
      </c>
      <c r="G40" s="129">
        <v>304.22300000000001</v>
      </c>
      <c r="H40" s="129"/>
      <c r="I40" s="135"/>
      <c r="J40" s="129">
        <f>I40+H40+G40</f>
        <v>304.22300000000001</v>
      </c>
      <c r="K40" s="11">
        <f>J40*100/F40</f>
        <v>90.193596205158613</v>
      </c>
      <c r="L40" s="72" t="s">
        <v>129</v>
      </c>
    </row>
    <row r="41" spans="1:16" ht="20.25" customHeight="1">
      <c r="A41" s="238" t="s">
        <v>7</v>
      </c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6"/>
    </row>
    <row r="42" spans="1:16" ht="171.75" customHeight="1">
      <c r="A42" s="9" t="s">
        <v>18</v>
      </c>
      <c r="B42" s="13" t="s">
        <v>44</v>
      </c>
      <c r="C42" s="128">
        <v>1312.2</v>
      </c>
      <c r="D42" s="128"/>
      <c r="E42" s="128"/>
      <c r="F42" s="128">
        <f>E42+D42+C42</f>
        <v>1312.2</v>
      </c>
      <c r="G42" s="128">
        <v>1099.59076</v>
      </c>
      <c r="H42" s="128"/>
      <c r="I42" s="134"/>
      <c r="J42" s="128">
        <f>G42+I42+H42</f>
        <v>1099.59076</v>
      </c>
      <c r="K42" s="11">
        <f>J42/F42*100</f>
        <v>83.797497332723665</v>
      </c>
      <c r="L42" s="68" t="s">
        <v>137</v>
      </c>
    </row>
    <row r="43" spans="1:16" ht="24.75" customHeight="1">
      <c r="A43" s="238" t="s">
        <v>50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6"/>
    </row>
    <row r="44" spans="1:16" ht="99.75" customHeight="1">
      <c r="A44" s="9" t="s">
        <v>19</v>
      </c>
      <c r="B44" s="13" t="s">
        <v>45</v>
      </c>
      <c r="C44" s="128">
        <v>390</v>
      </c>
      <c r="D44" s="73"/>
      <c r="E44" s="128"/>
      <c r="F44" s="128">
        <f>E44+D44+C44</f>
        <v>390</v>
      </c>
      <c r="G44" s="128">
        <v>390</v>
      </c>
      <c r="H44" s="128"/>
      <c r="I44" s="134"/>
      <c r="J44" s="128">
        <f>I44+H44+G44</f>
        <v>390</v>
      </c>
      <c r="K44" s="11">
        <f t="shared" ref="K44:K49" si="4">J44*100/F44</f>
        <v>100</v>
      </c>
      <c r="L44" s="100" t="s">
        <v>136</v>
      </c>
    </row>
    <row r="45" spans="1:16" ht="50.25" customHeight="1">
      <c r="A45" s="9" t="s">
        <v>77</v>
      </c>
      <c r="B45" s="10" t="s">
        <v>46</v>
      </c>
      <c r="C45" s="128">
        <f>C46+C47+C48+C49</f>
        <v>5519.5730000000003</v>
      </c>
      <c r="D45" s="128">
        <f>D46+D47+D48+D49</f>
        <v>81438</v>
      </c>
      <c r="E45" s="128">
        <f>E46+E47+E48+E49</f>
        <v>5620</v>
      </c>
      <c r="F45" s="128">
        <f>F46+F47+F48+F49</f>
        <v>92577.572999999989</v>
      </c>
      <c r="G45" s="128">
        <f>G46+G47+G48+G49</f>
        <v>4858.91039</v>
      </c>
      <c r="H45" s="128">
        <f t="shared" ref="H45:J45" si="5">H46+H47+H48+H49</f>
        <v>77646.914799999999</v>
      </c>
      <c r="I45" s="134">
        <f t="shared" si="5"/>
        <v>5620</v>
      </c>
      <c r="J45" s="128">
        <f t="shared" si="5"/>
        <v>88125.825190000003</v>
      </c>
      <c r="K45" s="11">
        <f t="shared" si="4"/>
        <v>95.191332343525602</v>
      </c>
      <c r="L45" s="131"/>
    </row>
    <row r="46" spans="1:16" ht="174.75" customHeight="1">
      <c r="A46" s="9" t="s">
        <v>90</v>
      </c>
      <c r="B46" s="66" t="s">
        <v>47</v>
      </c>
      <c r="C46" s="73">
        <v>364</v>
      </c>
      <c r="D46" s="73"/>
      <c r="E46" s="73"/>
      <c r="F46" s="128">
        <f>E46+D46+C46</f>
        <v>364</v>
      </c>
      <c r="G46" s="67">
        <v>364</v>
      </c>
      <c r="H46" s="67"/>
      <c r="I46" s="67"/>
      <c r="J46" s="34">
        <f>I46+H46+G46</f>
        <v>364</v>
      </c>
      <c r="K46" s="227">
        <f t="shared" si="4"/>
        <v>100</v>
      </c>
      <c r="L46" s="100" t="s">
        <v>160</v>
      </c>
    </row>
    <row r="47" spans="1:16" ht="117.75" customHeight="1">
      <c r="A47" s="9" t="s">
        <v>91</v>
      </c>
      <c r="B47" s="66" t="s">
        <v>48</v>
      </c>
      <c r="C47" s="73"/>
      <c r="D47" s="73">
        <v>72135</v>
      </c>
      <c r="E47" s="73">
        <v>5620</v>
      </c>
      <c r="F47" s="128">
        <f>E47+D47+C47</f>
        <v>77755</v>
      </c>
      <c r="G47" s="40"/>
      <c r="H47" s="67">
        <v>69028.244470000005</v>
      </c>
      <c r="I47" s="67">
        <v>5620</v>
      </c>
      <c r="J47" s="34">
        <f>G47+H47+I47</f>
        <v>74648.244470000005</v>
      </c>
      <c r="K47" s="227">
        <f t="shared" si="4"/>
        <v>96.004429901614046</v>
      </c>
      <c r="L47" s="68" t="s">
        <v>161</v>
      </c>
    </row>
    <row r="48" spans="1:16" ht="143.25" customHeight="1">
      <c r="A48" s="9" t="s">
        <v>92</v>
      </c>
      <c r="B48" s="66" t="s">
        <v>49</v>
      </c>
      <c r="C48" s="73">
        <v>2532.1729999999998</v>
      </c>
      <c r="D48" s="73"/>
      <c r="E48" s="73"/>
      <c r="F48" s="128">
        <f>E48+D48+C48</f>
        <v>2532.1729999999998</v>
      </c>
      <c r="G48" s="67">
        <v>2186.5998100000002</v>
      </c>
      <c r="H48" s="67"/>
      <c r="I48" s="67"/>
      <c r="J48" s="34">
        <f>I48+H48+G48</f>
        <v>2186.5998100000002</v>
      </c>
      <c r="K48" s="227">
        <f t="shared" si="4"/>
        <v>86.352702204786183</v>
      </c>
      <c r="L48" s="68" t="s">
        <v>162</v>
      </c>
    </row>
    <row r="49" spans="1:12" ht="125.25" customHeight="1">
      <c r="A49" s="18" t="s">
        <v>108</v>
      </c>
      <c r="B49" s="81" t="s">
        <v>109</v>
      </c>
      <c r="C49" s="73">
        <v>2623.4</v>
      </c>
      <c r="D49" s="73">
        <v>9303</v>
      </c>
      <c r="E49" s="73"/>
      <c r="F49" s="128">
        <f>E49+D49+C49</f>
        <v>11926.4</v>
      </c>
      <c r="G49" s="67">
        <v>2308.3105799999998</v>
      </c>
      <c r="H49" s="67">
        <v>8618.6703300000008</v>
      </c>
      <c r="I49" s="67"/>
      <c r="J49" s="34">
        <f>I49+H49+G49</f>
        <v>10926.98091</v>
      </c>
      <c r="K49" s="227">
        <f t="shared" si="4"/>
        <v>91.62011093037296</v>
      </c>
      <c r="L49" s="68" t="s">
        <v>163</v>
      </c>
    </row>
    <row r="50" spans="1:12" ht="20.25" customHeight="1">
      <c r="A50" s="291" t="s">
        <v>32</v>
      </c>
      <c r="B50" s="245"/>
      <c r="C50" s="245"/>
      <c r="D50" s="245"/>
      <c r="E50" s="245"/>
      <c r="F50" s="245"/>
      <c r="G50" s="245"/>
      <c r="H50" s="245"/>
      <c r="I50" s="245"/>
      <c r="J50" s="245"/>
      <c r="K50" s="245"/>
      <c r="L50" s="246"/>
    </row>
    <row r="51" spans="1:12" ht="102.75" customHeight="1">
      <c r="A51" s="9" t="s">
        <v>20</v>
      </c>
      <c r="B51" s="16" t="s">
        <v>52</v>
      </c>
      <c r="C51" s="128">
        <f>2073.7+82+215</f>
        <v>2370.6999999999998</v>
      </c>
      <c r="D51" s="128">
        <v>126.25</v>
      </c>
      <c r="E51" s="73"/>
      <c r="F51" s="128">
        <f>E51+D51+C51</f>
        <v>2496.9499999999998</v>
      </c>
      <c r="G51" s="129">
        <v>1588.2933700000001</v>
      </c>
      <c r="H51" s="129">
        <v>31.25</v>
      </c>
      <c r="I51" s="135"/>
      <c r="J51" s="129">
        <f>I51+H51+G51</f>
        <v>1619.5433700000001</v>
      </c>
      <c r="K51" s="130">
        <f>J51*100/F51</f>
        <v>64.860865055367555</v>
      </c>
      <c r="L51" s="68" t="s">
        <v>142</v>
      </c>
    </row>
    <row r="52" spans="1:12" ht="24.75" customHeight="1">
      <c r="A52" s="238" t="s">
        <v>8</v>
      </c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6"/>
    </row>
    <row r="53" spans="1:12" ht="69.75" customHeight="1">
      <c r="A53" s="19" t="s">
        <v>21</v>
      </c>
      <c r="B53" s="13" t="s">
        <v>53</v>
      </c>
      <c r="C53" s="128">
        <f>C54+C55+C56</f>
        <v>475.54</v>
      </c>
      <c r="D53" s="128"/>
      <c r="E53" s="128"/>
      <c r="F53" s="128">
        <f>F54+F55+F56</f>
        <v>475.54</v>
      </c>
      <c r="G53" s="129">
        <f>G54+G55+G56</f>
        <v>455.47604000000001</v>
      </c>
      <c r="H53" s="129">
        <f t="shared" ref="H53:I53" si="6">H54+H55+H56</f>
        <v>0</v>
      </c>
      <c r="I53" s="135">
        <f t="shared" si="6"/>
        <v>0</v>
      </c>
      <c r="J53" s="129">
        <f>I53+H53+G53</f>
        <v>455.47604000000001</v>
      </c>
      <c r="K53" s="130">
        <f>J53*100/F53</f>
        <v>95.780804979602138</v>
      </c>
      <c r="L53" s="114"/>
    </row>
    <row r="54" spans="1:12" ht="96.75" customHeight="1">
      <c r="A54" s="19" t="s">
        <v>93</v>
      </c>
      <c r="B54" s="66" t="s">
        <v>54</v>
      </c>
      <c r="C54" s="73">
        <v>25.977</v>
      </c>
      <c r="D54" s="73"/>
      <c r="E54" s="73"/>
      <c r="F54" s="128">
        <f>E54+D54+C54</f>
        <v>25.977</v>
      </c>
      <c r="G54" s="82">
        <v>23.761199999999999</v>
      </c>
      <c r="H54" s="129"/>
      <c r="I54" s="135"/>
      <c r="J54" s="129">
        <f t="shared" ref="J54:J56" si="7">I54+H54+G54</f>
        <v>23.761199999999999</v>
      </c>
      <c r="K54" s="224">
        <f>J54*100/F54</f>
        <v>91.470146668206482</v>
      </c>
      <c r="L54" s="83" t="s">
        <v>165</v>
      </c>
    </row>
    <row r="55" spans="1:12" ht="105.75" customHeight="1">
      <c r="A55" s="20" t="s">
        <v>94</v>
      </c>
      <c r="B55" s="80" t="s">
        <v>55</v>
      </c>
      <c r="C55" s="73">
        <v>35.738999999999997</v>
      </c>
      <c r="D55" s="73"/>
      <c r="E55" s="73"/>
      <c r="F55" s="128">
        <f>E55+D55+C55</f>
        <v>35.738999999999997</v>
      </c>
      <c r="G55" s="82">
        <v>35.711799999999997</v>
      </c>
      <c r="H55" s="129"/>
      <c r="I55" s="135"/>
      <c r="J55" s="129">
        <f t="shared" si="7"/>
        <v>35.711799999999997</v>
      </c>
      <c r="K55" s="224">
        <f>J55*100/F55</f>
        <v>99.923892666274938</v>
      </c>
      <c r="L55" s="83" t="s">
        <v>166</v>
      </c>
    </row>
    <row r="56" spans="1:12" ht="179.25" customHeight="1">
      <c r="A56" s="9" t="s">
        <v>95</v>
      </c>
      <c r="B56" s="81" t="s">
        <v>56</v>
      </c>
      <c r="C56" s="73">
        <v>413.82400000000001</v>
      </c>
      <c r="D56" s="73"/>
      <c r="E56" s="73"/>
      <c r="F56" s="128">
        <f>E56+D56+C56</f>
        <v>413.82400000000001</v>
      </c>
      <c r="G56" s="82">
        <v>396.00304</v>
      </c>
      <c r="H56" s="82"/>
      <c r="I56" s="82"/>
      <c r="J56" s="129">
        <f t="shared" si="7"/>
        <v>396.00304</v>
      </c>
      <c r="K56" s="224">
        <f>J56*100/F56</f>
        <v>95.693589545313941</v>
      </c>
      <c r="L56" s="68" t="s">
        <v>167</v>
      </c>
    </row>
    <row r="57" spans="1:12" ht="29.25" customHeight="1">
      <c r="A57" s="292" t="s">
        <v>9</v>
      </c>
      <c r="B57" s="293"/>
      <c r="C57" s="293"/>
      <c r="D57" s="293"/>
      <c r="E57" s="293"/>
      <c r="F57" s="293"/>
      <c r="G57" s="293"/>
      <c r="H57" s="293"/>
      <c r="I57" s="293"/>
      <c r="J57" s="293"/>
      <c r="K57" s="293"/>
      <c r="L57" s="293"/>
    </row>
    <row r="58" spans="1:12" ht="408.75" customHeight="1">
      <c r="A58" s="299" t="s">
        <v>78</v>
      </c>
      <c r="B58" s="300" t="s">
        <v>139</v>
      </c>
      <c r="C58" s="296">
        <v>20.683</v>
      </c>
      <c r="D58" s="296"/>
      <c r="E58" s="296"/>
      <c r="F58" s="296">
        <f>E58+D58+C58</f>
        <v>20.683</v>
      </c>
      <c r="G58" s="297">
        <v>20.681249999999999</v>
      </c>
      <c r="H58" s="297"/>
      <c r="I58" s="297"/>
      <c r="J58" s="297">
        <f>G58+H58+I58</f>
        <v>20.681249999999999</v>
      </c>
      <c r="K58" s="298">
        <f>J58/F58*100</f>
        <v>99.991538945027315</v>
      </c>
      <c r="L58" s="295" t="s">
        <v>168</v>
      </c>
    </row>
    <row r="59" spans="1:12" ht="275.25" customHeight="1">
      <c r="A59" s="299"/>
      <c r="B59" s="300"/>
      <c r="C59" s="296"/>
      <c r="D59" s="296"/>
      <c r="E59" s="296"/>
      <c r="F59" s="296"/>
      <c r="G59" s="297"/>
      <c r="H59" s="297"/>
      <c r="I59" s="297"/>
      <c r="J59" s="297"/>
      <c r="K59" s="298"/>
      <c r="L59" s="295"/>
    </row>
    <row r="60" spans="1:12" ht="26.25" customHeight="1">
      <c r="A60" s="238" t="s">
        <v>10</v>
      </c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246"/>
    </row>
    <row r="61" spans="1:12" ht="40.5" customHeight="1">
      <c r="A61" s="21" t="s">
        <v>22</v>
      </c>
      <c r="B61" s="13" t="s">
        <v>60</v>
      </c>
      <c r="C61" s="134">
        <f t="shared" ref="C61:I61" si="8">C64+C62+C63</f>
        <v>446.76</v>
      </c>
      <c r="D61" s="134">
        <f t="shared" si="8"/>
        <v>43434.892330000002</v>
      </c>
      <c r="E61" s="134">
        <f t="shared" si="8"/>
        <v>46666.59347</v>
      </c>
      <c r="F61" s="134">
        <f t="shared" si="8"/>
        <v>90548.245800000004</v>
      </c>
      <c r="G61" s="134">
        <f t="shared" si="8"/>
        <v>406.70112</v>
      </c>
      <c r="H61" s="134">
        <f t="shared" si="8"/>
        <v>43223.157479999994</v>
      </c>
      <c r="I61" s="134">
        <f t="shared" si="8"/>
        <v>46492.773479999996</v>
      </c>
      <c r="J61" s="134">
        <f>I61+H61+G61</f>
        <v>90122.632079999996</v>
      </c>
      <c r="K61" s="11">
        <f>J61*100/F61</f>
        <v>99.529959176746402</v>
      </c>
      <c r="L61" s="136"/>
    </row>
    <row r="62" spans="1:12" ht="54.75" customHeight="1">
      <c r="A62" s="15" t="s">
        <v>110</v>
      </c>
      <c r="B62" s="84" t="s">
        <v>62</v>
      </c>
      <c r="C62" s="73">
        <v>32.86</v>
      </c>
      <c r="D62" s="73"/>
      <c r="E62" s="73"/>
      <c r="F62" s="134">
        <f>E62+D62+C62</f>
        <v>32.86</v>
      </c>
      <c r="G62" s="73">
        <v>12.8599</v>
      </c>
      <c r="H62" s="73"/>
      <c r="I62" s="73"/>
      <c r="J62" s="134">
        <f t="shared" ref="J62:J63" si="9">I62+H62+G62</f>
        <v>12.8599</v>
      </c>
      <c r="K62" s="228">
        <f>J62*100/F62</f>
        <v>39.135423006695071</v>
      </c>
      <c r="L62" s="139" t="s">
        <v>127</v>
      </c>
    </row>
    <row r="63" spans="1:12" ht="73.5" customHeight="1">
      <c r="A63" s="15" t="s">
        <v>111</v>
      </c>
      <c r="B63" s="84" t="s">
        <v>63</v>
      </c>
      <c r="C63" s="73">
        <v>20</v>
      </c>
      <c r="D63" s="73">
        <v>42725.259050000001</v>
      </c>
      <c r="E63" s="73">
        <v>45850.897199999999</v>
      </c>
      <c r="F63" s="134">
        <f>E63+D63+C63</f>
        <v>88596.15625</v>
      </c>
      <c r="G63" s="73">
        <v>0</v>
      </c>
      <c r="H63" s="73">
        <v>42665.056879999996</v>
      </c>
      <c r="I63" s="73">
        <v>45850.897199999999</v>
      </c>
      <c r="J63" s="134">
        <f t="shared" si="9"/>
        <v>88515.954079999996</v>
      </c>
      <c r="K63" s="228">
        <f>J63*100/F63</f>
        <v>99.909474436144066</v>
      </c>
      <c r="L63" s="83" t="s">
        <v>172</v>
      </c>
    </row>
    <row r="64" spans="1:12" ht="99" customHeight="1">
      <c r="A64" s="15" t="s">
        <v>112</v>
      </c>
      <c r="B64" s="84" t="s">
        <v>61</v>
      </c>
      <c r="C64" s="73">
        <v>393.9</v>
      </c>
      <c r="D64" s="73">
        <v>709.63328000000001</v>
      </c>
      <c r="E64" s="73">
        <v>815.69627000000003</v>
      </c>
      <c r="F64" s="134">
        <f>E64+D64+C64</f>
        <v>1919.22955</v>
      </c>
      <c r="G64" s="143">
        <v>393.84122000000002</v>
      </c>
      <c r="H64" s="143">
        <v>558.10059999999999</v>
      </c>
      <c r="I64" s="143">
        <v>641.87627999999995</v>
      </c>
      <c r="J64" s="134">
        <f>I64+H64+G64</f>
        <v>1593.8181</v>
      </c>
      <c r="K64" s="228">
        <f>J64*100/F64</f>
        <v>83.044683216762678</v>
      </c>
      <c r="L64" s="139" t="s">
        <v>141</v>
      </c>
    </row>
    <row r="65" spans="1:16" ht="147.75" customHeight="1">
      <c r="A65" s="22" t="s">
        <v>79</v>
      </c>
      <c r="B65" s="85" t="s">
        <v>113</v>
      </c>
      <c r="C65" s="134">
        <v>7604.9</v>
      </c>
      <c r="D65" s="134"/>
      <c r="E65" s="134"/>
      <c r="F65" s="134">
        <f>E65+D65+C65</f>
        <v>7604.9</v>
      </c>
      <c r="G65" s="134">
        <v>6511.5522300000002</v>
      </c>
      <c r="H65" s="134"/>
      <c r="I65" s="134"/>
      <c r="J65" s="134">
        <f>I65+H65+G65</f>
        <v>6511.5522300000002</v>
      </c>
      <c r="K65" s="11">
        <f>J65*100/F65</f>
        <v>85.623114439374618</v>
      </c>
      <c r="L65" s="86" t="s">
        <v>143</v>
      </c>
    </row>
    <row r="66" spans="1:16" ht="28.5" customHeight="1">
      <c r="A66" s="238" t="s">
        <v>11</v>
      </c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6"/>
    </row>
    <row r="67" spans="1:16" ht="131.25" customHeight="1">
      <c r="A67" s="120" t="s">
        <v>80</v>
      </c>
      <c r="B67" s="87" t="s">
        <v>64</v>
      </c>
      <c r="C67" s="117">
        <f>100+10.2</f>
        <v>110.2</v>
      </c>
      <c r="D67" s="117">
        <v>3068.8</v>
      </c>
      <c r="E67" s="117"/>
      <c r="F67" s="117">
        <f>E67+D67+C67</f>
        <v>3179</v>
      </c>
      <c r="G67" s="88">
        <v>13.217000000000001</v>
      </c>
      <c r="H67" s="88">
        <v>1308.4000000000001</v>
      </c>
      <c r="I67" s="88"/>
      <c r="J67" s="88">
        <f>I67+H67+G67</f>
        <v>1321.6170000000002</v>
      </c>
      <c r="K67" s="89">
        <f>J67*100/F67</f>
        <v>41.573356401384089</v>
      </c>
      <c r="L67" s="83" t="s">
        <v>156</v>
      </c>
      <c r="P67" s="14"/>
    </row>
    <row r="68" spans="1:16" ht="99">
      <c r="A68" s="15" t="s">
        <v>81</v>
      </c>
      <c r="B68" s="13" t="s">
        <v>65</v>
      </c>
      <c r="C68" s="34">
        <f t="shared" ref="C68:J68" si="10">C69+C70+C71</f>
        <v>9586.9</v>
      </c>
      <c r="D68" s="34">
        <f t="shared" si="10"/>
        <v>4989</v>
      </c>
      <c r="E68" s="34">
        <f t="shared" si="10"/>
        <v>0</v>
      </c>
      <c r="F68" s="34">
        <f t="shared" si="10"/>
        <v>14575.9</v>
      </c>
      <c r="G68" s="42">
        <f t="shared" si="10"/>
        <v>8610.7084900000009</v>
      </c>
      <c r="H68" s="42">
        <f t="shared" si="10"/>
        <v>1215.1582800000001</v>
      </c>
      <c r="I68" s="42">
        <f t="shared" si="10"/>
        <v>0</v>
      </c>
      <c r="J68" s="42">
        <f t="shared" si="10"/>
        <v>9825.8667700000005</v>
      </c>
      <c r="K68" s="51">
        <f>J68*100/F68</f>
        <v>67.411732860406559</v>
      </c>
      <c r="L68" s="101"/>
    </row>
    <row r="69" spans="1:16" ht="232.5" customHeight="1">
      <c r="A69" s="120" t="s">
        <v>96</v>
      </c>
      <c r="B69" s="126" t="s">
        <v>66</v>
      </c>
      <c r="C69" s="115">
        <v>2975</v>
      </c>
      <c r="D69" s="121">
        <v>4989</v>
      </c>
      <c r="E69" s="115"/>
      <c r="F69" s="116">
        <f>E69+D69+C69</f>
        <v>7964</v>
      </c>
      <c r="G69" s="125">
        <v>2464.0120000000002</v>
      </c>
      <c r="H69" s="125">
        <v>1215.1582800000001</v>
      </c>
      <c r="I69" s="137"/>
      <c r="J69" s="124">
        <f>I69+H69+G69</f>
        <v>3679.1702800000003</v>
      </c>
      <c r="K69" s="229">
        <f>J69*100/F69</f>
        <v>46.197517327975895</v>
      </c>
      <c r="L69" s="140" t="s">
        <v>138</v>
      </c>
    </row>
    <row r="70" spans="1:16" ht="22.5" customHeight="1">
      <c r="A70" s="15" t="s">
        <v>97</v>
      </c>
      <c r="B70" s="81" t="s">
        <v>67</v>
      </c>
      <c r="C70" s="67">
        <v>20</v>
      </c>
      <c r="D70" s="67"/>
      <c r="E70" s="67"/>
      <c r="F70" s="34">
        <f>C70</f>
        <v>20</v>
      </c>
      <c r="G70" s="90"/>
      <c r="H70" s="90"/>
      <c r="I70" s="90"/>
      <c r="J70" s="42">
        <f>I70+H70+G70</f>
        <v>0</v>
      </c>
      <c r="K70" s="230">
        <f>J70*100/F70</f>
        <v>0</v>
      </c>
      <c r="L70" s="69" t="s">
        <v>121</v>
      </c>
    </row>
    <row r="71" spans="1:16" ht="68.25" customHeight="1">
      <c r="A71" s="23" t="s">
        <v>114</v>
      </c>
      <c r="B71" s="81" t="s">
        <v>115</v>
      </c>
      <c r="C71" s="67">
        <v>6591.9</v>
      </c>
      <c r="D71" s="67"/>
      <c r="E71" s="67"/>
      <c r="F71" s="34">
        <f>E71+D71+C71</f>
        <v>6591.9</v>
      </c>
      <c r="G71" s="90">
        <v>6146.6964900000003</v>
      </c>
      <c r="H71" s="90"/>
      <c r="I71" s="90"/>
      <c r="J71" s="42">
        <f>I71+H71+G71</f>
        <v>6146.6964900000003</v>
      </c>
      <c r="K71" s="230">
        <f>J71*100/F71</f>
        <v>93.246203522504899</v>
      </c>
      <c r="L71" s="69" t="s">
        <v>169</v>
      </c>
    </row>
    <row r="72" spans="1:16" ht="25.5" customHeight="1">
      <c r="A72" s="238" t="s">
        <v>12</v>
      </c>
      <c r="B72" s="245"/>
      <c r="C72" s="245"/>
      <c r="D72" s="245"/>
      <c r="E72" s="245"/>
      <c r="F72" s="245"/>
      <c r="G72" s="245"/>
      <c r="H72" s="245"/>
      <c r="I72" s="245"/>
      <c r="J72" s="245"/>
      <c r="K72" s="245"/>
      <c r="L72" s="246"/>
    </row>
    <row r="73" spans="1:16" ht="54.95" customHeight="1">
      <c r="A73" s="19" t="s">
        <v>82</v>
      </c>
      <c r="B73" s="92" t="s">
        <v>57</v>
      </c>
      <c r="C73" s="117">
        <f>C74+C75</f>
        <v>16432.7</v>
      </c>
      <c r="D73" s="128">
        <f>D74+D75</f>
        <v>26657</v>
      </c>
      <c r="E73" s="117">
        <f>E74+E75</f>
        <v>15005.51</v>
      </c>
      <c r="F73" s="128">
        <f>F74+F75</f>
        <v>58095.21</v>
      </c>
      <c r="G73" s="128">
        <f>G74+G75</f>
        <v>12902.847679999999</v>
      </c>
      <c r="H73" s="128">
        <f t="shared" ref="H73:J73" si="11">H74+H75</f>
        <v>8000</v>
      </c>
      <c r="I73" s="134">
        <f t="shared" si="11"/>
        <v>14948.655940000001</v>
      </c>
      <c r="J73" s="128">
        <f t="shared" si="11"/>
        <v>35851.503620000003</v>
      </c>
      <c r="K73" s="11">
        <f>J73*100/F73</f>
        <v>61.711634435954366</v>
      </c>
      <c r="L73" s="131"/>
    </row>
    <row r="74" spans="1:16" ht="253.5" customHeight="1">
      <c r="A74" s="24" t="s">
        <v>83</v>
      </c>
      <c r="B74" s="93" t="s">
        <v>58</v>
      </c>
      <c r="C74" s="119">
        <v>14867.3</v>
      </c>
      <c r="D74" s="119">
        <v>26657</v>
      </c>
      <c r="E74" s="119">
        <v>15005.51</v>
      </c>
      <c r="F74" s="117">
        <f>E74+D74+C74</f>
        <v>56529.81</v>
      </c>
      <c r="G74" s="119">
        <v>11947.55768</v>
      </c>
      <c r="H74" s="119">
        <v>8000</v>
      </c>
      <c r="I74" s="138">
        <v>14948.655940000001</v>
      </c>
      <c r="J74" s="117">
        <f>I74+H74+G74</f>
        <v>34896.213620000002</v>
      </c>
      <c r="K74" s="228">
        <f>J74*100/F74</f>
        <v>61.730640205583576</v>
      </c>
      <c r="L74" s="83" t="s">
        <v>155</v>
      </c>
    </row>
    <row r="75" spans="1:16" ht="34.5" customHeight="1">
      <c r="A75" s="19" t="s">
        <v>84</v>
      </c>
      <c r="B75" s="66" t="s">
        <v>59</v>
      </c>
      <c r="C75" s="73">
        <v>1565.4</v>
      </c>
      <c r="D75" s="73"/>
      <c r="E75" s="73"/>
      <c r="F75" s="128">
        <f>E75+D75+C75</f>
        <v>1565.4</v>
      </c>
      <c r="G75" s="73">
        <v>955.29</v>
      </c>
      <c r="H75" s="73"/>
      <c r="I75" s="73"/>
      <c r="J75" s="128">
        <f>I75+H75+G75</f>
        <v>955.29</v>
      </c>
      <c r="K75" s="228">
        <f>J75*100/F75</f>
        <v>61.02529704867765</v>
      </c>
      <c r="L75" s="131" t="s">
        <v>154</v>
      </c>
    </row>
    <row r="76" spans="1:16" ht="22.9" customHeight="1">
      <c r="A76" s="25"/>
      <c r="B76" s="26" t="s">
        <v>13</v>
      </c>
      <c r="C76" s="94">
        <f t="shared" ref="C76:J76" si="12">C73+C68+C67+C65+C61+C58+C53+C51+C45+C44+C42+C40+C32+C22+C20+C17+C15+C14+C11+C8</f>
        <v>383100.76499999996</v>
      </c>
      <c r="D76" s="94">
        <f t="shared" si="12"/>
        <v>605588.81290000002</v>
      </c>
      <c r="E76" s="94">
        <f t="shared" si="12"/>
        <v>73973.532400000011</v>
      </c>
      <c r="F76" s="94">
        <f t="shared" si="12"/>
        <v>1062663.1103000001</v>
      </c>
      <c r="G76" s="94">
        <f t="shared" si="12"/>
        <v>330738.73246999999</v>
      </c>
      <c r="H76" s="94">
        <f t="shared" si="12"/>
        <v>531952.94742999994</v>
      </c>
      <c r="I76" s="94">
        <f t="shared" si="12"/>
        <v>73742.761350000001</v>
      </c>
      <c r="J76" s="94">
        <f t="shared" si="12"/>
        <v>936434.44125000003</v>
      </c>
      <c r="K76" s="113">
        <f>J76/F76*100</f>
        <v>88.121478215766373</v>
      </c>
      <c r="L76" s="102"/>
    </row>
    <row r="77" spans="1:16" ht="18" customHeight="1">
      <c r="A77" s="27"/>
      <c r="B77" s="28"/>
      <c r="C77" s="37"/>
      <c r="D77" s="37"/>
      <c r="E77" s="37"/>
      <c r="F77" s="37"/>
      <c r="G77" s="142"/>
      <c r="H77" s="142"/>
      <c r="I77" s="142"/>
      <c r="J77" s="142"/>
      <c r="K77" s="29"/>
      <c r="L77" s="103"/>
    </row>
    <row r="78" spans="1:16" ht="18" customHeight="1">
      <c r="A78" s="27"/>
      <c r="B78" s="28"/>
      <c r="C78" s="37"/>
      <c r="D78" s="37"/>
      <c r="E78" s="37"/>
      <c r="F78" s="37"/>
      <c r="G78" s="44"/>
      <c r="H78" s="44"/>
      <c r="I78" s="44"/>
      <c r="J78" s="45"/>
      <c r="K78" s="29"/>
      <c r="L78" s="103"/>
    </row>
    <row r="79" spans="1:16" ht="18" customHeight="1">
      <c r="A79" s="30"/>
      <c r="B79" s="31"/>
      <c r="C79" s="38"/>
      <c r="D79" s="38"/>
      <c r="E79" s="38"/>
      <c r="F79" s="38"/>
      <c r="G79" s="46"/>
      <c r="H79" s="46"/>
      <c r="I79" s="46"/>
      <c r="J79" s="47"/>
      <c r="K79" s="29"/>
      <c r="L79" s="103"/>
    </row>
    <row r="80" spans="1:16" ht="18.75">
      <c r="A80" s="32"/>
      <c r="B80" s="32"/>
      <c r="C80" s="39"/>
      <c r="D80" s="39"/>
      <c r="E80" s="39"/>
      <c r="F80" s="63"/>
      <c r="G80" s="48"/>
      <c r="H80" s="48"/>
      <c r="I80" s="48"/>
      <c r="J80" s="58"/>
    </row>
    <row r="81" spans="1:12" ht="18.75">
      <c r="A81" s="32"/>
      <c r="B81" s="32"/>
      <c r="C81" s="39"/>
      <c r="D81" s="39"/>
      <c r="E81" s="39"/>
      <c r="F81" s="63"/>
      <c r="G81" s="48"/>
      <c r="H81" s="48"/>
      <c r="I81" s="48"/>
      <c r="J81" s="58"/>
    </row>
    <row r="84" spans="1:12">
      <c r="L84" s="105"/>
    </row>
    <row r="85" spans="1:12">
      <c r="L85" s="106"/>
    </row>
    <row r="86" spans="1:12" ht="17.100000000000001" customHeight="1">
      <c r="A86" s="294"/>
      <c r="B86" s="294"/>
      <c r="L86" s="107"/>
    </row>
    <row r="87" spans="1:12" ht="12.95" customHeight="1"/>
    <row r="89" spans="1:12" ht="24" customHeight="1">
      <c r="L89" s="106"/>
    </row>
    <row r="90" spans="1:12" ht="16.5" customHeight="1">
      <c r="L90" s="106"/>
    </row>
  </sheetData>
  <sheetProtection password="CC21" sheet="1" objects="1" scenarios="1"/>
  <mergeCells count="80">
    <mergeCell ref="A72:L72"/>
    <mergeCell ref="A86:B86"/>
    <mergeCell ref="L58:L59"/>
    <mergeCell ref="A60:L60"/>
    <mergeCell ref="A66:L66"/>
    <mergeCell ref="F58:F59"/>
    <mergeCell ref="G58:G59"/>
    <mergeCell ref="H58:H59"/>
    <mergeCell ref="I58:I59"/>
    <mergeCell ref="J58:J59"/>
    <mergeCell ref="K58:K59"/>
    <mergeCell ref="A58:A59"/>
    <mergeCell ref="B58:B59"/>
    <mergeCell ref="C58:C59"/>
    <mergeCell ref="D58:D59"/>
    <mergeCell ref="E58:E59"/>
    <mergeCell ref="A41:L41"/>
    <mergeCell ref="A43:L43"/>
    <mergeCell ref="A50:L50"/>
    <mergeCell ref="A52:L52"/>
    <mergeCell ref="A57:L57"/>
    <mergeCell ref="A39:L39"/>
    <mergeCell ref="I23:I24"/>
    <mergeCell ref="J23:J24"/>
    <mergeCell ref="K23:K24"/>
    <mergeCell ref="A31:L31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A21:L21"/>
    <mergeCell ref="A23:A25"/>
    <mergeCell ref="B23:B25"/>
    <mergeCell ref="C23:C24"/>
    <mergeCell ref="D23:D24"/>
    <mergeCell ref="E23:E24"/>
    <mergeCell ref="F23:F24"/>
    <mergeCell ref="G23:G24"/>
    <mergeCell ref="H23:H24"/>
    <mergeCell ref="A19:L19"/>
    <mergeCell ref="A16:L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A13:L13"/>
    <mergeCell ref="A7:L7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A2:L2"/>
    <mergeCell ref="A4:A5"/>
    <mergeCell ref="B4:B5"/>
    <mergeCell ref="C4:F4"/>
    <mergeCell ref="G4:J4"/>
    <mergeCell ref="K4:K5"/>
    <mergeCell ref="L4:L5"/>
  </mergeCells>
  <pageMargins left="0.19685039370078741" right="0.19685039370078741" top="0.59055118110236227" bottom="0.59055118110236227" header="0.31496062992125984" footer="0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89"/>
  <sheetViews>
    <sheetView topLeftCell="A16" zoomScale="90" zoomScaleNormal="90" zoomScaleSheetLayoutView="40" zoomScalePageLayoutView="40" workbookViewId="0">
      <selection activeCell="B14" sqref="B14"/>
    </sheetView>
  </sheetViews>
  <sheetFormatPr defaultColWidth="9.140625" defaultRowHeight="16.5"/>
  <cols>
    <col min="1" max="1" width="6.28515625" style="1" customWidth="1"/>
    <col min="2" max="2" width="46.7109375" style="1" customWidth="1"/>
    <col min="3" max="3" width="13.5703125" style="40" customWidth="1"/>
    <col min="4" max="4" width="14" style="174" customWidth="1"/>
    <col min="5" max="5" width="13.28515625" style="191" customWidth="1"/>
    <col min="6" max="6" width="0.140625" style="40" customWidth="1"/>
    <col min="7" max="7" width="17.42578125" style="36" customWidth="1"/>
    <col min="8" max="8" width="14.140625" style="49" customWidth="1"/>
    <col min="9" max="9" width="14.5703125" style="207" customWidth="1"/>
    <col min="10" max="10" width="12.42578125" style="223" customWidth="1"/>
    <col min="11" max="11" width="9.5703125" style="49" hidden="1" customWidth="1"/>
    <col min="12" max="12" width="13.5703125" style="60" customWidth="1"/>
    <col min="13" max="13" width="14.140625" style="59" customWidth="1"/>
    <col min="14" max="14" width="106.5703125" style="104" customWidth="1"/>
    <col min="15" max="15" width="7.42578125" style="1" hidden="1" customWidth="1"/>
    <col min="16" max="16" width="10.140625" style="1" hidden="1" customWidth="1"/>
    <col min="17" max="17" width="9.140625" style="1" hidden="1" customWidth="1"/>
    <col min="18" max="18" width="47.5703125" style="1" customWidth="1"/>
    <col min="19" max="19" width="65.42578125" style="1" customWidth="1"/>
    <col min="20" max="16384" width="9.140625" style="1"/>
  </cols>
  <sheetData>
    <row r="1" spans="1:19" ht="45.75" customHeight="1">
      <c r="A1" s="232" t="s">
        <v>128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1:19" ht="12.75" customHeight="1">
      <c r="A2" s="2"/>
      <c r="B2" s="2"/>
      <c r="C2" s="33"/>
      <c r="D2" s="156"/>
      <c r="E2" s="175"/>
      <c r="F2" s="33"/>
      <c r="G2" s="61"/>
      <c r="H2" s="41"/>
      <c r="I2" s="192"/>
      <c r="J2" s="208"/>
      <c r="K2" s="41"/>
      <c r="L2" s="54"/>
      <c r="M2" s="55"/>
      <c r="N2" s="98" t="s">
        <v>1</v>
      </c>
    </row>
    <row r="3" spans="1:19" s="3" customFormat="1" ht="33.75" customHeight="1">
      <c r="A3" s="233" t="s">
        <v>0</v>
      </c>
      <c r="B3" s="233" t="s">
        <v>125</v>
      </c>
      <c r="C3" s="235" t="s">
        <v>124</v>
      </c>
      <c r="D3" s="236"/>
      <c r="E3" s="236"/>
      <c r="F3" s="236"/>
      <c r="G3" s="237"/>
      <c r="H3" s="238" t="s">
        <v>28</v>
      </c>
      <c r="I3" s="239"/>
      <c r="J3" s="239"/>
      <c r="K3" s="239"/>
      <c r="L3" s="240"/>
      <c r="M3" s="241" t="s">
        <v>126</v>
      </c>
      <c r="N3" s="243" t="s">
        <v>27</v>
      </c>
    </row>
    <row r="4" spans="1:19" s="3" customFormat="1" ht="48.75" customHeight="1">
      <c r="A4" s="234"/>
      <c r="B4" s="234"/>
      <c r="C4" s="111" t="s">
        <v>23</v>
      </c>
      <c r="D4" s="157" t="s">
        <v>24</v>
      </c>
      <c r="E4" s="176" t="s">
        <v>25</v>
      </c>
      <c r="F4" s="111"/>
      <c r="G4" s="111" t="s">
        <v>26</v>
      </c>
      <c r="H4" s="112" t="s">
        <v>23</v>
      </c>
      <c r="I4" s="193" t="s">
        <v>24</v>
      </c>
      <c r="J4" s="209" t="s">
        <v>25</v>
      </c>
      <c r="K4" s="112"/>
      <c r="L4" s="112" t="s">
        <v>26</v>
      </c>
      <c r="M4" s="242"/>
      <c r="N4" s="244"/>
    </row>
    <row r="5" spans="1:19" ht="18.75" customHeight="1">
      <c r="A5" s="108">
        <v>1</v>
      </c>
      <c r="B5" s="4">
        <v>2</v>
      </c>
      <c r="C5" s="110">
        <v>3</v>
      </c>
      <c r="D5" s="158">
        <v>4</v>
      </c>
      <c r="E5" s="177">
        <v>5</v>
      </c>
      <c r="F5" s="110"/>
      <c r="G5" s="110">
        <v>6</v>
      </c>
      <c r="H5" s="109">
        <v>7</v>
      </c>
      <c r="I5" s="194">
        <v>8</v>
      </c>
      <c r="J5" s="210">
        <v>9</v>
      </c>
      <c r="K5" s="50"/>
      <c r="L5" s="50">
        <v>10</v>
      </c>
      <c r="M5" s="50">
        <v>11</v>
      </c>
      <c r="N5" s="99" t="s">
        <v>118</v>
      </c>
    </row>
    <row r="6" spans="1:19" ht="27" customHeight="1">
      <c r="A6" s="247" t="s">
        <v>2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9"/>
    </row>
    <row r="7" spans="1:19" ht="69" customHeight="1">
      <c r="A7" s="5" t="s">
        <v>31</v>
      </c>
      <c r="B7" s="6" t="s">
        <v>35</v>
      </c>
      <c r="C7" s="34">
        <f>C8+C9</f>
        <v>8792.1299999999992</v>
      </c>
      <c r="D7" s="159">
        <f>D8+D9</f>
        <v>6702.6</v>
      </c>
      <c r="E7" s="178">
        <f>E8+E9</f>
        <v>3257.6</v>
      </c>
      <c r="F7" s="34"/>
      <c r="G7" s="34">
        <f>E7+D7+C7</f>
        <v>18752.330000000002</v>
      </c>
      <c r="H7" s="42">
        <f>H8+H9</f>
        <v>7755.8714400000008</v>
      </c>
      <c r="I7" s="195">
        <f t="shared" ref="I7:J7" si="0">I8+I9</f>
        <v>6591.5772900000002</v>
      </c>
      <c r="J7" s="211">
        <f t="shared" si="0"/>
        <v>3257.5030000000002</v>
      </c>
      <c r="K7" s="42"/>
      <c r="L7" s="42">
        <f>L8+L9</f>
        <v>17604.951730000001</v>
      </c>
      <c r="M7" s="12"/>
      <c r="N7" s="68"/>
    </row>
    <row r="8" spans="1:19" ht="150" hidden="1" customHeight="1">
      <c r="A8" s="7" t="s">
        <v>85</v>
      </c>
      <c r="B8" s="8" t="s">
        <v>98</v>
      </c>
      <c r="C8" s="148">
        <v>7299.9</v>
      </c>
      <c r="D8" s="160">
        <v>420</v>
      </c>
      <c r="E8" s="179">
        <v>0</v>
      </c>
      <c r="F8" s="148"/>
      <c r="G8" s="149">
        <f>E8+D8+C8</f>
        <v>7719.9</v>
      </c>
      <c r="H8" s="137">
        <v>6263.6504400000003</v>
      </c>
      <c r="I8" s="196">
        <v>309.02728999999999</v>
      </c>
      <c r="J8" s="212"/>
      <c r="K8" s="137"/>
      <c r="L8" s="42">
        <f t="shared" ref="L8:L9" si="1">H8+I8+J8</f>
        <v>6572.6777300000003</v>
      </c>
      <c r="M8" s="12"/>
      <c r="N8" s="155" t="s">
        <v>157</v>
      </c>
    </row>
    <row r="9" spans="1:19" ht="116.25" hidden="1" customHeight="1">
      <c r="A9" s="5" t="s">
        <v>86</v>
      </c>
      <c r="B9" s="66" t="s">
        <v>36</v>
      </c>
      <c r="C9" s="148">
        <v>1492.23</v>
      </c>
      <c r="D9" s="161">
        <v>6282.6</v>
      </c>
      <c r="E9" s="180">
        <v>3257.6</v>
      </c>
      <c r="F9" s="67"/>
      <c r="G9" s="149">
        <f>E9+D9+C9</f>
        <v>11032.43</v>
      </c>
      <c r="H9" s="148">
        <v>1492.221</v>
      </c>
      <c r="I9" s="160">
        <v>6282.55</v>
      </c>
      <c r="J9" s="186">
        <v>3257.5030000000002</v>
      </c>
      <c r="K9" s="148"/>
      <c r="L9" s="42">
        <f t="shared" si="1"/>
        <v>11032.274000000001</v>
      </c>
      <c r="M9" s="12"/>
      <c r="N9" s="155" t="s">
        <v>158</v>
      </c>
    </row>
    <row r="10" spans="1:19" ht="36.6" customHeight="1">
      <c r="A10" s="250" t="s">
        <v>14</v>
      </c>
      <c r="B10" s="252" t="s">
        <v>68</v>
      </c>
      <c r="C10" s="254">
        <v>198.71</v>
      </c>
      <c r="D10" s="301">
        <v>4132.3999999999996</v>
      </c>
      <c r="E10" s="303"/>
      <c r="F10" s="254"/>
      <c r="G10" s="254">
        <f>E10+D10+C10</f>
        <v>4331.1099999999997</v>
      </c>
      <c r="H10" s="258">
        <v>198.34200000000001</v>
      </c>
      <c r="I10" s="305">
        <v>3730.895</v>
      </c>
      <c r="J10" s="307"/>
      <c r="K10" s="256"/>
      <c r="L10" s="256">
        <f>H10+I10+J10</f>
        <v>3929.2370000000001</v>
      </c>
      <c r="M10" s="262">
        <f>L10/G10*100</f>
        <v>90.721246978257312</v>
      </c>
      <c r="N10" s="264" t="s">
        <v>140</v>
      </c>
    </row>
    <row r="11" spans="1:19" ht="208.5" customHeight="1">
      <c r="A11" s="251"/>
      <c r="B11" s="253"/>
      <c r="C11" s="255"/>
      <c r="D11" s="302"/>
      <c r="E11" s="304"/>
      <c r="F11" s="255"/>
      <c r="G11" s="255"/>
      <c r="H11" s="259"/>
      <c r="I11" s="306"/>
      <c r="J11" s="308"/>
      <c r="K11" s="257"/>
      <c r="L11" s="257"/>
      <c r="M11" s="263"/>
      <c r="N11" s="265"/>
    </row>
    <row r="12" spans="1:19" ht="24.75" customHeight="1">
      <c r="A12" s="238" t="s">
        <v>3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6"/>
    </row>
    <row r="13" spans="1:19" ht="225" customHeight="1">
      <c r="A13" s="9" t="s">
        <v>69</v>
      </c>
      <c r="B13" s="10" t="s">
        <v>37</v>
      </c>
      <c r="C13" s="145">
        <v>460</v>
      </c>
      <c r="D13" s="162">
        <v>1160.6455699999999</v>
      </c>
      <c r="E13" s="181">
        <v>1384.8859299999999</v>
      </c>
      <c r="F13" s="145"/>
      <c r="G13" s="145">
        <f>E13+D13+C13</f>
        <v>3005.5315000000001</v>
      </c>
      <c r="H13" s="145">
        <v>375.959</v>
      </c>
      <c r="I13" s="162">
        <v>950</v>
      </c>
      <c r="J13" s="181">
        <v>1384.8859299999999</v>
      </c>
      <c r="K13" s="145"/>
      <c r="L13" s="145">
        <f>SUM(H13:J13)</f>
        <v>2710.8449300000002</v>
      </c>
      <c r="M13" s="12">
        <f>L13*100/G13</f>
        <v>90.195192763742455</v>
      </c>
      <c r="N13" s="68" t="s">
        <v>146</v>
      </c>
      <c r="R13" s="64"/>
      <c r="S13" s="14"/>
    </row>
    <row r="14" spans="1:19" ht="244.5" customHeight="1">
      <c r="A14" s="9" t="s">
        <v>15</v>
      </c>
      <c r="B14" s="10" t="s">
        <v>39</v>
      </c>
      <c r="C14" s="145">
        <f>70+55</f>
        <v>125</v>
      </c>
      <c r="D14" s="162">
        <v>106</v>
      </c>
      <c r="E14" s="181"/>
      <c r="F14" s="145"/>
      <c r="G14" s="145">
        <f>E14+D14+C14</f>
        <v>231</v>
      </c>
      <c r="H14" s="145">
        <v>124.639</v>
      </c>
      <c r="I14" s="162">
        <v>105.90470999999999</v>
      </c>
      <c r="J14" s="181"/>
      <c r="K14" s="145"/>
      <c r="L14" s="145">
        <f>SUM(H14:J14)</f>
        <v>230.54370999999998</v>
      </c>
      <c r="M14" s="12">
        <f>L14*100/G14</f>
        <v>99.802471861471858</v>
      </c>
      <c r="N14" s="69" t="s">
        <v>147</v>
      </c>
    </row>
    <row r="15" spans="1:19" ht="24.75" customHeight="1">
      <c r="A15" s="238" t="s">
        <v>4</v>
      </c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6"/>
    </row>
    <row r="16" spans="1:19" ht="103.9" customHeight="1">
      <c r="A16" s="266" t="s">
        <v>33</v>
      </c>
      <c r="B16" s="268" t="s">
        <v>99</v>
      </c>
      <c r="C16" s="260">
        <v>81733.899000000005</v>
      </c>
      <c r="D16" s="305">
        <v>1016</v>
      </c>
      <c r="E16" s="309"/>
      <c r="F16" s="260"/>
      <c r="G16" s="260">
        <f>E16+D16+C16</f>
        <v>82749.899000000005</v>
      </c>
      <c r="H16" s="260">
        <v>78056.972110000002</v>
      </c>
      <c r="I16" s="305">
        <v>957.19799999999998</v>
      </c>
      <c r="J16" s="309"/>
      <c r="K16" s="260"/>
      <c r="L16" s="260">
        <f>SUM(H16:J17)</f>
        <v>79014.170110000006</v>
      </c>
      <c r="M16" s="270">
        <f>L16*100/G16</f>
        <v>95.485518489877563</v>
      </c>
      <c r="N16" s="272" t="s">
        <v>164</v>
      </c>
    </row>
    <row r="17" spans="1:18" ht="201.75" customHeight="1">
      <c r="A17" s="267"/>
      <c r="B17" s="269"/>
      <c r="C17" s="261"/>
      <c r="D17" s="306"/>
      <c r="E17" s="310"/>
      <c r="F17" s="261"/>
      <c r="G17" s="261"/>
      <c r="H17" s="261"/>
      <c r="I17" s="306"/>
      <c r="J17" s="310"/>
      <c r="K17" s="261"/>
      <c r="L17" s="261"/>
      <c r="M17" s="271"/>
      <c r="N17" s="273"/>
    </row>
    <row r="18" spans="1:18" ht="21.75" hidden="1" customHeight="1">
      <c r="A18" s="238" t="s">
        <v>34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6"/>
    </row>
    <row r="19" spans="1:18" ht="116.25" hidden="1" customHeight="1">
      <c r="A19" s="154" t="s">
        <v>70</v>
      </c>
      <c r="B19" s="70" t="s">
        <v>119</v>
      </c>
      <c r="C19" s="153">
        <v>1056.18</v>
      </c>
      <c r="D19" s="163"/>
      <c r="E19" s="182"/>
      <c r="F19" s="153"/>
      <c r="G19" s="153">
        <f>E19+D19+C19</f>
        <v>1056.18</v>
      </c>
      <c r="H19" s="153">
        <v>792.39014999999995</v>
      </c>
      <c r="I19" s="163"/>
      <c r="J19" s="182"/>
      <c r="K19" s="153"/>
      <c r="L19" s="153">
        <f>H19+I19+J19</f>
        <v>792.39014999999995</v>
      </c>
      <c r="M19" s="71">
        <f>L19*100/G19</f>
        <v>75.024157814008973</v>
      </c>
      <c r="N19" s="68" t="s">
        <v>159</v>
      </c>
    </row>
    <row r="20" spans="1:18" ht="21.75" customHeight="1">
      <c r="A20" s="238" t="s">
        <v>5</v>
      </c>
      <c r="B20" s="245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6"/>
    </row>
    <row r="21" spans="1:18" ht="55.5" customHeight="1">
      <c r="A21" s="9" t="s">
        <v>16</v>
      </c>
      <c r="B21" s="13" t="s">
        <v>38</v>
      </c>
      <c r="C21" s="145">
        <f>C22+C28+C29</f>
        <v>192422.95499999999</v>
      </c>
      <c r="D21" s="164">
        <f>D22+D28+D29</f>
        <v>432708</v>
      </c>
      <c r="E21" s="181">
        <f>E22+E28+E29</f>
        <v>1719</v>
      </c>
      <c r="F21" s="153"/>
      <c r="G21" s="145">
        <f t="shared" ref="G21:L21" si="2">G22+G28+G29</f>
        <v>626849.95499999996</v>
      </c>
      <c r="H21" s="145">
        <f t="shared" si="2"/>
        <v>163508.83141000001</v>
      </c>
      <c r="I21" s="162">
        <f t="shared" si="2"/>
        <v>388143.26686999999</v>
      </c>
      <c r="J21" s="181">
        <f t="shared" si="2"/>
        <v>1719</v>
      </c>
      <c r="K21" s="145">
        <f t="shared" si="2"/>
        <v>0</v>
      </c>
      <c r="L21" s="145">
        <f t="shared" si="2"/>
        <v>553371.09828000003</v>
      </c>
      <c r="M21" s="11">
        <f>L21*100/G21</f>
        <v>88.278078967079139</v>
      </c>
      <c r="N21" s="155"/>
    </row>
    <row r="22" spans="1:18" ht="289.5" hidden="1" customHeight="1">
      <c r="A22" s="274" t="s">
        <v>87</v>
      </c>
      <c r="B22" s="276" t="s">
        <v>102</v>
      </c>
      <c r="C22" s="278">
        <v>146009.8173</v>
      </c>
      <c r="D22" s="311">
        <v>432708</v>
      </c>
      <c r="E22" s="313">
        <v>1719</v>
      </c>
      <c r="F22" s="278"/>
      <c r="G22" s="280">
        <f>E22+D22+C22</f>
        <v>580436.8173</v>
      </c>
      <c r="H22" s="278">
        <v>125167.44271</v>
      </c>
      <c r="I22" s="311">
        <v>388143.26686999999</v>
      </c>
      <c r="J22" s="313">
        <f>135.08847+1583.91153</f>
        <v>1719</v>
      </c>
      <c r="K22" s="278"/>
      <c r="L22" s="280">
        <f>H22+I22+J22</f>
        <v>515029.70958000002</v>
      </c>
      <c r="M22" s="317">
        <f>L22*100/G22</f>
        <v>88.73139922028858</v>
      </c>
      <c r="N22" s="68" t="s">
        <v>148</v>
      </c>
    </row>
    <row r="23" spans="1:18" ht="340.5" hidden="1" customHeight="1">
      <c r="A23" s="275"/>
      <c r="B23" s="277"/>
      <c r="C23" s="279"/>
      <c r="D23" s="312"/>
      <c r="E23" s="314"/>
      <c r="F23" s="315"/>
      <c r="G23" s="281"/>
      <c r="H23" s="279"/>
      <c r="I23" s="312"/>
      <c r="J23" s="314"/>
      <c r="K23" s="316"/>
      <c r="L23" s="281"/>
      <c r="M23" s="318"/>
      <c r="N23" s="155" t="s">
        <v>144</v>
      </c>
    </row>
    <row r="24" spans="1:18" ht="409.5" hidden="1" customHeight="1">
      <c r="A24" s="275"/>
      <c r="B24" s="277"/>
      <c r="C24" s="53"/>
      <c r="D24" s="165"/>
      <c r="E24" s="183"/>
      <c r="F24" s="53"/>
      <c r="G24" s="62"/>
      <c r="H24" s="43"/>
      <c r="I24" s="197"/>
      <c r="J24" s="213"/>
      <c r="K24" s="43"/>
      <c r="L24" s="56"/>
      <c r="M24" s="57"/>
      <c r="N24" s="141" t="s">
        <v>149</v>
      </c>
    </row>
    <row r="25" spans="1:18" ht="409.6" hidden="1" customHeight="1">
      <c r="A25" s="65"/>
      <c r="B25" s="52"/>
      <c r="C25" s="53"/>
      <c r="D25" s="165"/>
      <c r="E25" s="183"/>
      <c r="F25" s="53"/>
      <c r="G25" s="62"/>
      <c r="H25" s="43"/>
      <c r="I25" s="197"/>
      <c r="J25" s="213"/>
      <c r="K25" s="43"/>
      <c r="L25" s="56"/>
      <c r="M25" s="95"/>
      <c r="N25" s="155" t="s">
        <v>145</v>
      </c>
    </row>
    <row r="26" spans="1:18" ht="409.6" hidden="1" customHeight="1">
      <c r="A26" s="65"/>
      <c r="B26" s="52"/>
      <c r="C26" s="53"/>
      <c r="D26" s="165"/>
      <c r="E26" s="183"/>
      <c r="F26" s="53"/>
      <c r="G26" s="62"/>
      <c r="H26" s="43"/>
      <c r="I26" s="197"/>
      <c r="J26" s="213"/>
      <c r="K26" s="43"/>
      <c r="L26" s="56"/>
      <c r="M26" s="95"/>
      <c r="N26" s="97" t="s">
        <v>151</v>
      </c>
      <c r="R26" s="14"/>
    </row>
    <row r="27" spans="1:18" ht="154.5" hidden="1" customHeight="1">
      <c r="A27" s="65"/>
      <c r="B27" s="52"/>
      <c r="C27" s="53"/>
      <c r="D27" s="165"/>
      <c r="E27" s="183"/>
      <c r="F27" s="53"/>
      <c r="G27" s="62"/>
      <c r="H27" s="43"/>
      <c r="I27" s="197"/>
      <c r="J27" s="213"/>
      <c r="K27" s="43"/>
      <c r="L27" s="56"/>
      <c r="M27" s="95"/>
      <c r="N27" s="97" t="s">
        <v>150</v>
      </c>
    </row>
    <row r="28" spans="1:18" ht="320.25" hidden="1" customHeight="1">
      <c r="A28" s="154" t="s">
        <v>88</v>
      </c>
      <c r="B28" s="120" t="s">
        <v>103</v>
      </c>
      <c r="C28" s="152">
        <v>46340.811699999998</v>
      </c>
      <c r="D28" s="166"/>
      <c r="E28" s="184"/>
      <c r="F28" s="152"/>
      <c r="G28" s="153">
        <f>E28+D28+C28</f>
        <v>46340.811699999998</v>
      </c>
      <c r="H28" s="152">
        <v>38269.063620000001</v>
      </c>
      <c r="I28" s="166"/>
      <c r="J28" s="184"/>
      <c r="K28" s="152"/>
      <c r="L28" s="149">
        <f>J28+I28+H28</f>
        <v>38269.063620000001</v>
      </c>
      <c r="M28" s="150">
        <f>L28*100/G28</f>
        <v>82.58177234301661</v>
      </c>
      <c r="N28" s="96" t="s">
        <v>152</v>
      </c>
    </row>
    <row r="29" spans="1:18" ht="189" hidden="1" customHeight="1">
      <c r="A29" s="9" t="s">
        <v>89</v>
      </c>
      <c r="B29" s="15" t="s">
        <v>40</v>
      </c>
      <c r="C29" s="73">
        <v>72.325999999999993</v>
      </c>
      <c r="D29" s="167"/>
      <c r="E29" s="185"/>
      <c r="F29" s="73"/>
      <c r="G29" s="145">
        <f>E29+D29+C29</f>
        <v>72.325999999999993</v>
      </c>
      <c r="H29" s="67">
        <v>72.32508</v>
      </c>
      <c r="I29" s="161"/>
      <c r="J29" s="180"/>
      <c r="K29" s="67"/>
      <c r="L29" s="34">
        <f>J29+I29+H29</f>
        <v>72.32508</v>
      </c>
      <c r="M29" s="75">
        <f>L29*100/G29</f>
        <v>99.998727981638694</v>
      </c>
      <c r="N29" s="155" t="s">
        <v>153</v>
      </c>
    </row>
    <row r="30" spans="1:18" ht="27.75" customHeight="1">
      <c r="A30" s="238" t="s">
        <v>51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6"/>
    </row>
    <row r="31" spans="1:18" ht="51" customHeight="1">
      <c r="A31" s="154" t="s">
        <v>17</v>
      </c>
      <c r="B31" s="16" t="s">
        <v>41</v>
      </c>
      <c r="C31" s="145">
        <f>C32+C33+C35+C36+C37</f>
        <v>53704.434999999998</v>
      </c>
      <c r="D31" s="162">
        <f>D32+D33+D35+D36+D37</f>
        <v>49.225000000000001</v>
      </c>
      <c r="E31" s="181">
        <f>E32+E33+E35+E36+E37</f>
        <v>319.94299999999998</v>
      </c>
      <c r="F31" s="145"/>
      <c r="G31" s="145">
        <f>G32+G33+G35+G36+G37</f>
        <v>54073.602999999996</v>
      </c>
      <c r="H31" s="145">
        <f>H32+H33+H35+H36+H37</f>
        <v>42763.526030000001</v>
      </c>
      <c r="I31" s="162">
        <f t="shared" ref="I31:K31" si="3">I32+I33+I35+I36+I37</f>
        <v>49.225000000000001</v>
      </c>
      <c r="J31" s="181">
        <f t="shared" si="3"/>
        <v>319.94299999999998</v>
      </c>
      <c r="K31" s="145">
        <f t="shared" si="3"/>
        <v>0</v>
      </c>
      <c r="L31" s="145">
        <f>J31+I31+H31</f>
        <v>43132.694029999999</v>
      </c>
      <c r="M31" s="11">
        <f>L31*100/G31</f>
        <v>79.766635912905599</v>
      </c>
      <c r="N31" s="68"/>
    </row>
    <row r="32" spans="1:18" ht="409.5" hidden="1" customHeight="1">
      <c r="A32" s="154" t="s">
        <v>71</v>
      </c>
      <c r="B32" s="76" t="s">
        <v>42</v>
      </c>
      <c r="C32" s="148">
        <v>14814.94</v>
      </c>
      <c r="D32" s="160">
        <v>49.225000000000001</v>
      </c>
      <c r="E32" s="186">
        <v>242.94300000000001</v>
      </c>
      <c r="F32" s="149"/>
      <c r="G32" s="149">
        <f>E32+D32+C32</f>
        <v>15107.108</v>
      </c>
      <c r="H32" s="77">
        <v>11949.421189999999</v>
      </c>
      <c r="I32" s="160">
        <v>49.225000000000001</v>
      </c>
      <c r="J32" s="186">
        <v>242.94300000000001</v>
      </c>
      <c r="K32" s="149"/>
      <c r="L32" s="78">
        <f>J32+I32+H32</f>
        <v>12241.589189999999</v>
      </c>
      <c r="M32" s="150">
        <f>L32*100/G32</f>
        <v>81.031983024149937</v>
      </c>
      <c r="N32" s="68" t="s">
        <v>130</v>
      </c>
    </row>
    <row r="33" spans="1:18" ht="381.75" hidden="1" customHeight="1">
      <c r="A33" s="154" t="s">
        <v>72</v>
      </c>
      <c r="B33" s="284" t="s">
        <v>104</v>
      </c>
      <c r="C33" s="286">
        <v>21136.535</v>
      </c>
      <c r="D33" s="319"/>
      <c r="E33" s="321">
        <f>27+50</f>
        <v>77</v>
      </c>
      <c r="F33" s="73"/>
      <c r="G33" s="260">
        <f>E33+D33+C33</f>
        <v>21213.535</v>
      </c>
      <c r="H33" s="286">
        <v>16966.63452</v>
      </c>
      <c r="I33" s="319"/>
      <c r="J33" s="321">
        <f>77</f>
        <v>77</v>
      </c>
      <c r="K33" s="73"/>
      <c r="L33" s="260">
        <f>H33+J33+I33</f>
        <v>17043.63452</v>
      </c>
      <c r="M33" s="270">
        <f>L33*100/G33</f>
        <v>80.343207862338829</v>
      </c>
      <c r="N33" s="155" t="s">
        <v>131</v>
      </c>
      <c r="R33" s="3" t="s">
        <v>120</v>
      </c>
    </row>
    <row r="34" spans="1:18" ht="99.75" hidden="1" customHeight="1">
      <c r="A34" s="154"/>
      <c r="B34" s="285"/>
      <c r="C34" s="287"/>
      <c r="D34" s="320"/>
      <c r="E34" s="322"/>
      <c r="F34" s="73"/>
      <c r="G34" s="288"/>
      <c r="H34" s="287"/>
      <c r="I34" s="320"/>
      <c r="J34" s="322"/>
      <c r="K34" s="73"/>
      <c r="L34" s="288"/>
      <c r="M34" s="323"/>
      <c r="N34" s="141" t="s">
        <v>132</v>
      </c>
      <c r="R34" s="3"/>
    </row>
    <row r="35" spans="1:18" ht="312" hidden="1" customHeight="1">
      <c r="A35" s="154" t="s">
        <v>73</v>
      </c>
      <c r="B35" s="66" t="s">
        <v>105</v>
      </c>
      <c r="C35" s="73">
        <v>130</v>
      </c>
      <c r="D35" s="168"/>
      <c r="E35" s="185"/>
      <c r="F35" s="145"/>
      <c r="G35" s="145">
        <f>E35+D35+C35</f>
        <v>130</v>
      </c>
      <c r="H35" s="73">
        <v>90</v>
      </c>
      <c r="I35" s="168"/>
      <c r="J35" s="185"/>
      <c r="K35" s="73"/>
      <c r="L35" s="145">
        <f>H35+I35+J35</f>
        <v>90</v>
      </c>
      <c r="M35" s="11">
        <f>L35/G35*100</f>
        <v>69.230769230769226</v>
      </c>
      <c r="N35" s="141" t="s">
        <v>135</v>
      </c>
    </row>
    <row r="36" spans="1:18" ht="122.25" hidden="1" customHeight="1">
      <c r="A36" s="154" t="s">
        <v>74</v>
      </c>
      <c r="B36" s="79" t="s">
        <v>107</v>
      </c>
      <c r="C36" s="73">
        <v>16247.1</v>
      </c>
      <c r="D36" s="168"/>
      <c r="E36" s="185"/>
      <c r="F36" s="73"/>
      <c r="G36" s="145">
        <f>E36+D36+C36</f>
        <v>16247.1</v>
      </c>
      <c r="H36" s="67">
        <v>12636.84852</v>
      </c>
      <c r="I36" s="161"/>
      <c r="J36" s="180"/>
      <c r="K36" s="67"/>
      <c r="L36" s="34">
        <f>J36+I36+H36</f>
        <v>12636.84852</v>
      </c>
      <c r="M36" s="75">
        <f>L36*100/G36</f>
        <v>77.779102239784322</v>
      </c>
      <c r="N36" s="68" t="s">
        <v>133</v>
      </c>
      <c r="R36" s="17"/>
    </row>
    <row r="37" spans="1:18" ht="293.25" hidden="1" customHeight="1">
      <c r="A37" s="154" t="s">
        <v>75</v>
      </c>
      <c r="B37" s="80" t="s">
        <v>106</v>
      </c>
      <c r="C37" s="73">
        <v>1375.86</v>
      </c>
      <c r="D37" s="168"/>
      <c r="E37" s="181"/>
      <c r="F37" s="145"/>
      <c r="G37" s="145">
        <f>E37+D37+C37</f>
        <v>1375.86</v>
      </c>
      <c r="H37" s="73">
        <v>1120.6217999999999</v>
      </c>
      <c r="I37" s="168"/>
      <c r="J37" s="185"/>
      <c r="K37" s="73"/>
      <c r="L37" s="145">
        <f>J37+I37+H37</f>
        <v>1120.6217999999999</v>
      </c>
      <c r="M37" s="11">
        <f>L37*100/G37</f>
        <v>81.448824735074794</v>
      </c>
      <c r="N37" s="68" t="s">
        <v>134</v>
      </c>
    </row>
    <row r="38" spans="1:18" ht="24" hidden="1" customHeight="1">
      <c r="A38" s="238" t="s">
        <v>6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6"/>
    </row>
    <row r="39" spans="1:18" ht="218.25" hidden="1" customHeight="1">
      <c r="A39" s="9" t="s">
        <v>76</v>
      </c>
      <c r="B39" s="13" t="s">
        <v>43</v>
      </c>
      <c r="C39" s="145">
        <v>337.3</v>
      </c>
      <c r="D39" s="164"/>
      <c r="E39" s="185"/>
      <c r="F39" s="145"/>
      <c r="G39" s="145">
        <f>E39+D39+C39</f>
        <v>337.3</v>
      </c>
      <c r="H39" s="146">
        <v>304.22300000000001</v>
      </c>
      <c r="I39" s="198"/>
      <c r="J39" s="214"/>
      <c r="K39" s="146"/>
      <c r="L39" s="146">
        <f>J39+I39+H39</f>
        <v>304.22300000000001</v>
      </c>
      <c r="M39" s="11">
        <f>L39*100/G39</f>
        <v>90.193596205158613</v>
      </c>
      <c r="N39" s="72" t="s">
        <v>129</v>
      </c>
    </row>
    <row r="40" spans="1:18" ht="20.25" hidden="1" customHeight="1">
      <c r="A40" s="238" t="s">
        <v>7</v>
      </c>
      <c r="B40" s="245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6"/>
    </row>
    <row r="41" spans="1:18" ht="171.75" hidden="1" customHeight="1">
      <c r="A41" s="9" t="s">
        <v>18</v>
      </c>
      <c r="B41" s="13" t="s">
        <v>44</v>
      </c>
      <c r="C41" s="145">
        <v>1312.2</v>
      </c>
      <c r="D41" s="162"/>
      <c r="E41" s="181"/>
      <c r="F41" s="145"/>
      <c r="G41" s="145">
        <f>E41+D41+C41</f>
        <v>1312.2</v>
      </c>
      <c r="H41" s="145">
        <v>1099.59076</v>
      </c>
      <c r="I41" s="162"/>
      <c r="J41" s="181"/>
      <c r="K41" s="145"/>
      <c r="L41" s="145">
        <f>H41+J41+I41</f>
        <v>1099.59076</v>
      </c>
      <c r="M41" s="11">
        <f>L41/G41*100</f>
        <v>83.797497332723665</v>
      </c>
      <c r="N41" s="68" t="s">
        <v>137</v>
      </c>
    </row>
    <row r="42" spans="1:18" ht="24.75" customHeight="1">
      <c r="A42" s="238" t="s">
        <v>50</v>
      </c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6"/>
    </row>
    <row r="43" spans="1:18" ht="99.75" hidden="1" customHeight="1">
      <c r="A43" s="9" t="s">
        <v>19</v>
      </c>
      <c r="B43" s="13" t="s">
        <v>45</v>
      </c>
      <c r="C43" s="145">
        <v>390</v>
      </c>
      <c r="D43" s="168"/>
      <c r="E43" s="181"/>
      <c r="F43" s="73"/>
      <c r="G43" s="145">
        <f>E43+D43+C43</f>
        <v>390</v>
      </c>
      <c r="H43" s="145">
        <v>390</v>
      </c>
      <c r="I43" s="162"/>
      <c r="J43" s="181"/>
      <c r="K43" s="145"/>
      <c r="L43" s="145">
        <f>J43+I43+H43</f>
        <v>390</v>
      </c>
      <c r="M43" s="11">
        <f t="shared" ref="M43:M48" si="4">L43*100/G43</f>
        <v>100</v>
      </c>
      <c r="N43" s="100" t="s">
        <v>136</v>
      </c>
    </row>
    <row r="44" spans="1:18" ht="50.25" customHeight="1">
      <c r="A44" s="9" t="s">
        <v>77</v>
      </c>
      <c r="B44" s="10" t="s">
        <v>46</v>
      </c>
      <c r="C44" s="145">
        <f>C45+C46+C47+C48</f>
        <v>5519.5730000000003</v>
      </c>
      <c r="D44" s="162">
        <f>D45+D46+D47+D48</f>
        <v>81438</v>
      </c>
      <c r="E44" s="181">
        <f>E45+E46+E47+E48</f>
        <v>5620</v>
      </c>
      <c r="F44" s="145"/>
      <c r="G44" s="145">
        <f>G45+G46+G47+G48</f>
        <v>92577.572999999989</v>
      </c>
      <c r="H44" s="145">
        <f>H45+H46+H47+H48</f>
        <v>4858.91039</v>
      </c>
      <c r="I44" s="162">
        <f t="shared" ref="I44:L44" si="5">I45+I46+I47+I48</f>
        <v>77646.914799999999</v>
      </c>
      <c r="J44" s="181">
        <f t="shared" si="5"/>
        <v>5620</v>
      </c>
      <c r="K44" s="145">
        <f t="shared" si="5"/>
        <v>0</v>
      </c>
      <c r="L44" s="145">
        <f t="shared" si="5"/>
        <v>88125.825190000003</v>
      </c>
      <c r="M44" s="11">
        <f t="shared" si="4"/>
        <v>95.191332343525602</v>
      </c>
      <c r="N44" s="144"/>
    </row>
    <row r="45" spans="1:18" ht="174.75" hidden="1" customHeight="1">
      <c r="A45" s="9" t="s">
        <v>90</v>
      </c>
      <c r="B45" s="66" t="s">
        <v>47</v>
      </c>
      <c r="C45" s="73">
        <v>364</v>
      </c>
      <c r="D45" s="168"/>
      <c r="E45" s="185"/>
      <c r="F45" s="73"/>
      <c r="G45" s="145">
        <f>E45+D45+C45</f>
        <v>364</v>
      </c>
      <c r="H45" s="67">
        <v>364</v>
      </c>
      <c r="I45" s="161"/>
      <c r="J45" s="180"/>
      <c r="K45" s="67"/>
      <c r="L45" s="34">
        <f>J45+I45+H45</f>
        <v>364</v>
      </c>
      <c r="M45" s="75">
        <f t="shared" si="4"/>
        <v>100</v>
      </c>
      <c r="N45" s="100" t="s">
        <v>160</v>
      </c>
    </row>
    <row r="46" spans="1:18" ht="117.75" hidden="1" customHeight="1">
      <c r="A46" s="9" t="s">
        <v>91</v>
      </c>
      <c r="B46" s="66" t="s">
        <v>48</v>
      </c>
      <c r="C46" s="73"/>
      <c r="D46" s="168">
        <v>72135</v>
      </c>
      <c r="E46" s="185">
        <v>5620</v>
      </c>
      <c r="F46" s="73"/>
      <c r="G46" s="145">
        <f>E46+D46+C46</f>
        <v>77755</v>
      </c>
      <c r="H46" s="40"/>
      <c r="I46" s="161">
        <v>69028.244470000005</v>
      </c>
      <c r="J46" s="180">
        <v>5620</v>
      </c>
      <c r="K46" s="67"/>
      <c r="L46" s="34">
        <f>H46+I46+J46</f>
        <v>74648.244470000005</v>
      </c>
      <c r="M46" s="75">
        <f t="shared" si="4"/>
        <v>96.004429901614046</v>
      </c>
      <c r="N46" s="68" t="s">
        <v>161</v>
      </c>
    </row>
    <row r="47" spans="1:18" ht="143.25" hidden="1" customHeight="1">
      <c r="A47" s="9" t="s">
        <v>92</v>
      </c>
      <c r="B47" s="66" t="s">
        <v>49</v>
      </c>
      <c r="C47" s="73">
        <v>2532.1729999999998</v>
      </c>
      <c r="D47" s="168"/>
      <c r="E47" s="185"/>
      <c r="F47" s="73"/>
      <c r="G47" s="145">
        <f>E47+D47+C47</f>
        <v>2532.1729999999998</v>
      </c>
      <c r="H47" s="67">
        <v>2186.5998100000002</v>
      </c>
      <c r="I47" s="161"/>
      <c r="J47" s="180"/>
      <c r="K47" s="67"/>
      <c r="L47" s="34">
        <f>J47+I47+H47</f>
        <v>2186.5998100000002</v>
      </c>
      <c r="M47" s="75">
        <f t="shared" si="4"/>
        <v>86.352702204786183</v>
      </c>
      <c r="N47" s="68" t="s">
        <v>162</v>
      </c>
    </row>
    <row r="48" spans="1:18" ht="125.25" hidden="1" customHeight="1">
      <c r="A48" s="18" t="s">
        <v>108</v>
      </c>
      <c r="B48" s="81" t="s">
        <v>109</v>
      </c>
      <c r="C48" s="73">
        <v>2623.4</v>
      </c>
      <c r="D48" s="168">
        <v>9303</v>
      </c>
      <c r="E48" s="185"/>
      <c r="F48" s="73"/>
      <c r="G48" s="145">
        <f>E48+D48+C48</f>
        <v>11926.4</v>
      </c>
      <c r="H48" s="67">
        <v>2308.3105799999998</v>
      </c>
      <c r="I48" s="161">
        <v>8618.6703300000008</v>
      </c>
      <c r="J48" s="180"/>
      <c r="K48" s="67"/>
      <c r="L48" s="34">
        <f>J48+I48+H48</f>
        <v>10926.98091</v>
      </c>
      <c r="M48" s="75">
        <f t="shared" si="4"/>
        <v>91.62011093037296</v>
      </c>
      <c r="N48" s="68" t="s">
        <v>163</v>
      </c>
    </row>
    <row r="49" spans="1:14" ht="20.25" customHeight="1">
      <c r="A49" s="291" t="s">
        <v>32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6"/>
    </row>
    <row r="50" spans="1:14" ht="102.75" customHeight="1">
      <c r="A50" s="9" t="s">
        <v>20</v>
      </c>
      <c r="B50" s="16" t="s">
        <v>52</v>
      </c>
      <c r="C50" s="145">
        <f>2073.7+82+215</f>
        <v>2370.6999999999998</v>
      </c>
      <c r="D50" s="162">
        <v>126.25</v>
      </c>
      <c r="E50" s="185"/>
      <c r="F50" s="145"/>
      <c r="G50" s="145">
        <f>E50+D50+C50</f>
        <v>2496.9499999999998</v>
      </c>
      <c r="H50" s="146">
        <v>1588.2933700000001</v>
      </c>
      <c r="I50" s="198">
        <v>31.25</v>
      </c>
      <c r="J50" s="214"/>
      <c r="K50" s="146"/>
      <c r="L50" s="146">
        <f>J50+I50+H50</f>
        <v>1619.5433700000001</v>
      </c>
      <c r="M50" s="147">
        <f>L50*100/G50</f>
        <v>64.860865055367555</v>
      </c>
      <c r="N50" s="68" t="s">
        <v>142</v>
      </c>
    </row>
    <row r="51" spans="1:14" ht="24.75" hidden="1" customHeight="1">
      <c r="A51" s="238" t="s">
        <v>8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246"/>
    </row>
    <row r="52" spans="1:14" ht="69.75" hidden="1" customHeight="1">
      <c r="A52" s="19" t="s">
        <v>21</v>
      </c>
      <c r="B52" s="13" t="s">
        <v>53</v>
      </c>
      <c r="C52" s="145">
        <f>C53+C54+C55</f>
        <v>475.54</v>
      </c>
      <c r="D52" s="162"/>
      <c r="E52" s="181"/>
      <c r="F52" s="145"/>
      <c r="G52" s="145">
        <f>G53+G54+G55</f>
        <v>475.54</v>
      </c>
      <c r="H52" s="146">
        <f>H53+H54+H55</f>
        <v>455.47604000000001</v>
      </c>
      <c r="I52" s="198">
        <f t="shared" ref="I52:J52" si="6">I53+I54+I55</f>
        <v>0</v>
      </c>
      <c r="J52" s="214">
        <f t="shared" si="6"/>
        <v>0</v>
      </c>
      <c r="K52" s="146"/>
      <c r="L52" s="146">
        <f>J52+I52+H52</f>
        <v>455.47604000000001</v>
      </c>
      <c r="M52" s="147">
        <f>L52*100/G52</f>
        <v>95.780804979602138</v>
      </c>
      <c r="N52" s="144"/>
    </row>
    <row r="53" spans="1:14" ht="96.75" hidden="1" customHeight="1">
      <c r="A53" s="19" t="s">
        <v>93</v>
      </c>
      <c r="B53" s="66" t="s">
        <v>54</v>
      </c>
      <c r="C53" s="73">
        <v>25.977</v>
      </c>
      <c r="D53" s="168"/>
      <c r="E53" s="185"/>
      <c r="F53" s="73"/>
      <c r="G53" s="145">
        <f>E53+D53+C53</f>
        <v>25.977</v>
      </c>
      <c r="H53" s="82">
        <v>23.761199999999999</v>
      </c>
      <c r="I53" s="198"/>
      <c r="J53" s="214"/>
      <c r="K53" s="146"/>
      <c r="L53" s="146">
        <f t="shared" ref="L53:L55" si="7">J53+I53+H53</f>
        <v>23.761199999999999</v>
      </c>
      <c r="M53" s="147">
        <f t="shared" ref="M53:M55" si="8">L53*100/G53</f>
        <v>91.470146668206482</v>
      </c>
      <c r="N53" s="83" t="s">
        <v>165</v>
      </c>
    </row>
    <row r="54" spans="1:14" ht="105.75" hidden="1" customHeight="1">
      <c r="A54" s="20" t="s">
        <v>94</v>
      </c>
      <c r="B54" s="80" t="s">
        <v>55</v>
      </c>
      <c r="C54" s="73">
        <v>35.738999999999997</v>
      </c>
      <c r="D54" s="168"/>
      <c r="E54" s="185"/>
      <c r="F54" s="73"/>
      <c r="G54" s="145">
        <f>E54+D54+C54</f>
        <v>35.738999999999997</v>
      </c>
      <c r="H54" s="82">
        <v>35.711799999999997</v>
      </c>
      <c r="I54" s="198"/>
      <c r="J54" s="214"/>
      <c r="K54" s="146"/>
      <c r="L54" s="146">
        <f t="shared" si="7"/>
        <v>35.711799999999997</v>
      </c>
      <c r="M54" s="147">
        <f t="shared" si="8"/>
        <v>99.923892666274938</v>
      </c>
      <c r="N54" s="83" t="s">
        <v>166</v>
      </c>
    </row>
    <row r="55" spans="1:14" ht="179.25" hidden="1" customHeight="1">
      <c r="A55" s="9" t="s">
        <v>95</v>
      </c>
      <c r="B55" s="81" t="s">
        <v>56</v>
      </c>
      <c r="C55" s="73">
        <v>413.82400000000001</v>
      </c>
      <c r="D55" s="168"/>
      <c r="E55" s="185"/>
      <c r="F55" s="73"/>
      <c r="G55" s="145">
        <f>E55+D55+C55</f>
        <v>413.82400000000001</v>
      </c>
      <c r="H55" s="82">
        <v>396.00304</v>
      </c>
      <c r="I55" s="199"/>
      <c r="J55" s="215"/>
      <c r="K55" s="82"/>
      <c r="L55" s="146">
        <f t="shared" si="7"/>
        <v>396.00304</v>
      </c>
      <c r="M55" s="147">
        <f t="shared" si="8"/>
        <v>95.693589545313941</v>
      </c>
      <c r="N55" s="68" t="s">
        <v>167</v>
      </c>
    </row>
    <row r="56" spans="1:14" ht="29.25" hidden="1" customHeight="1">
      <c r="A56" s="292" t="s">
        <v>9</v>
      </c>
      <c r="B56" s="293"/>
      <c r="C56" s="293"/>
      <c r="D56" s="293"/>
      <c r="E56" s="293"/>
      <c r="F56" s="293"/>
      <c r="G56" s="293"/>
      <c r="H56" s="293"/>
      <c r="I56" s="293"/>
      <c r="J56" s="293"/>
      <c r="K56" s="293"/>
      <c r="L56" s="293"/>
      <c r="M56" s="293"/>
      <c r="N56" s="293"/>
    </row>
    <row r="57" spans="1:14" ht="408.75" hidden="1" customHeight="1">
      <c r="A57" s="299" t="s">
        <v>78</v>
      </c>
      <c r="B57" s="300" t="s">
        <v>139</v>
      </c>
      <c r="C57" s="296">
        <v>20.683</v>
      </c>
      <c r="D57" s="326"/>
      <c r="E57" s="327"/>
      <c r="F57" s="145"/>
      <c r="G57" s="296">
        <f>E57+D57+C57</f>
        <v>20.683</v>
      </c>
      <c r="H57" s="297">
        <v>20.681249999999999</v>
      </c>
      <c r="I57" s="324"/>
      <c r="J57" s="325"/>
      <c r="K57" s="146"/>
      <c r="L57" s="297">
        <f>H57+I57+J57</f>
        <v>20.681249999999999</v>
      </c>
      <c r="M57" s="298">
        <f>L57/G57*100</f>
        <v>99.991538945027315</v>
      </c>
      <c r="N57" s="295" t="s">
        <v>168</v>
      </c>
    </row>
    <row r="58" spans="1:14" ht="275.25" hidden="1" customHeight="1">
      <c r="A58" s="299"/>
      <c r="B58" s="300"/>
      <c r="C58" s="296"/>
      <c r="D58" s="326"/>
      <c r="E58" s="327"/>
      <c r="F58" s="145"/>
      <c r="G58" s="296"/>
      <c r="H58" s="297"/>
      <c r="I58" s="324"/>
      <c r="J58" s="325"/>
      <c r="K58" s="146"/>
      <c r="L58" s="297"/>
      <c r="M58" s="298"/>
      <c r="N58" s="295"/>
    </row>
    <row r="59" spans="1:14" ht="26.25" customHeight="1">
      <c r="A59" s="238" t="s">
        <v>10</v>
      </c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6"/>
    </row>
    <row r="60" spans="1:14" ht="40.5" customHeight="1">
      <c r="A60" s="21" t="s">
        <v>22</v>
      </c>
      <c r="B60" s="13" t="s">
        <v>60</v>
      </c>
      <c r="C60" s="145">
        <f>C63+C61+C62</f>
        <v>446.76</v>
      </c>
      <c r="D60" s="162">
        <f>D63+D61+D62</f>
        <v>43434.892330000002</v>
      </c>
      <c r="E60" s="181">
        <f>E63+E61+E62</f>
        <v>46666.59347</v>
      </c>
      <c r="F60" s="145"/>
      <c r="G60" s="145">
        <f>G63+G61+G62</f>
        <v>90548.245800000004</v>
      </c>
      <c r="H60" s="145">
        <f>H63+H61+H62</f>
        <v>406.70112</v>
      </c>
      <c r="I60" s="162">
        <f>I63+I61+I62</f>
        <v>40239.255119999994</v>
      </c>
      <c r="J60" s="181">
        <f>J63+J61+J62</f>
        <v>14397.14544</v>
      </c>
      <c r="K60" s="145"/>
      <c r="L60" s="145">
        <f>J60+I60+H60</f>
        <v>55043.101679999992</v>
      </c>
      <c r="M60" s="11">
        <f>L60*100/G60</f>
        <v>60.788700204725551</v>
      </c>
      <c r="N60" s="144"/>
    </row>
    <row r="61" spans="1:14" ht="54.75" hidden="1" customHeight="1">
      <c r="A61" s="15" t="s">
        <v>110</v>
      </c>
      <c r="B61" s="84" t="s">
        <v>62</v>
      </c>
      <c r="C61" s="73">
        <v>32.86</v>
      </c>
      <c r="D61" s="168"/>
      <c r="E61" s="185"/>
      <c r="F61" s="73"/>
      <c r="G61" s="145">
        <f>E61+D61+C61</f>
        <v>32.86</v>
      </c>
      <c r="H61" s="73">
        <v>12.8599</v>
      </c>
      <c r="I61" s="168"/>
      <c r="J61" s="185"/>
      <c r="K61" s="73"/>
      <c r="L61" s="145">
        <f t="shared" ref="L61:L62" si="9">J61+I61+H61</f>
        <v>12.8599</v>
      </c>
      <c r="M61" s="11">
        <f>L61*100/G61</f>
        <v>39.135423006695071</v>
      </c>
      <c r="N61" s="144" t="s">
        <v>127</v>
      </c>
    </row>
    <row r="62" spans="1:14" ht="73.5" hidden="1" customHeight="1">
      <c r="A62" s="15" t="s">
        <v>111</v>
      </c>
      <c r="B62" s="84" t="s">
        <v>63</v>
      </c>
      <c r="C62" s="73">
        <v>20</v>
      </c>
      <c r="D62" s="168">
        <v>42725.259050000001</v>
      </c>
      <c r="E62" s="185">
        <v>45850.897199999999</v>
      </c>
      <c r="F62" s="73"/>
      <c r="G62" s="145">
        <f>E62+D62+C62</f>
        <v>88596.15625</v>
      </c>
      <c r="H62" s="73">
        <v>0</v>
      </c>
      <c r="I62" s="168">
        <v>39681.154519999996</v>
      </c>
      <c r="J62" s="185">
        <v>13755.26916</v>
      </c>
      <c r="K62" s="73"/>
      <c r="L62" s="145">
        <f t="shared" si="9"/>
        <v>53436.423679999993</v>
      </c>
      <c r="M62" s="11">
        <f>L62*100/G62</f>
        <v>60.314607249115269</v>
      </c>
      <c r="N62" s="83" t="s">
        <v>117</v>
      </c>
    </row>
    <row r="63" spans="1:14" ht="99" hidden="1" customHeight="1">
      <c r="A63" s="15" t="s">
        <v>112</v>
      </c>
      <c r="B63" s="84" t="s">
        <v>61</v>
      </c>
      <c r="C63" s="73">
        <v>393.9</v>
      </c>
      <c r="D63" s="168">
        <v>709.63328000000001</v>
      </c>
      <c r="E63" s="185">
        <v>815.69627000000003</v>
      </c>
      <c r="F63" s="73"/>
      <c r="G63" s="145">
        <f>E63+D63+C63</f>
        <v>1919.22955</v>
      </c>
      <c r="H63" s="143">
        <v>393.84122000000002</v>
      </c>
      <c r="I63" s="200">
        <v>558.10059999999999</v>
      </c>
      <c r="J63" s="216">
        <v>641.87627999999995</v>
      </c>
      <c r="K63" s="73"/>
      <c r="L63" s="145">
        <f>J63+I63+H63</f>
        <v>1593.8181</v>
      </c>
      <c r="M63" s="11">
        <f>L63*100/G63</f>
        <v>83.044683216762678</v>
      </c>
      <c r="N63" s="144" t="s">
        <v>141</v>
      </c>
    </row>
    <row r="64" spans="1:14" ht="147.75" hidden="1" customHeight="1">
      <c r="A64" s="22" t="s">
        <v>79</v>
      </c>
      <c r="B64" s="85" t="s">
        <v>113</v>
      </c>
      <c r="C64" s="145">
        <v>7604.9</v>
      </c>
      <c r="D64" s="162"/>
      <c r="E64" s="181"/>
      <c r="F64" s="145"/>
      <c r="G64" s="145">
        <f>E64+D64+C64</f>
        <v>7604.9</v>
      </c>
      <c r="H64" s="145">
        <v>6511.5522300000002</v>
      </c>
      <c r="I64" s="162"/>
      <c r="J64" s="181"/>
      <c r="K64" s="145"/>
      <c r="L64" s="145">
        <f>J64+I64+H64</f>
        <v>6511.5522300000002</v>
      </c>
      <c r="M64" s="11">
        <f>L64*100/G64</f>
        <v>85.623114439374618</v>
      </c>
      <c r="N64" s="86" t="s">
        <v>143</v>
      </c>
    </row>
    <row r="65" spans="1:18" ht="28.5" customHeight="1">
      <c r="A65" s="238" t="s">
        <v>11</v>
      </c>
      <c r="B65" s="245"/>
      <c r="C65" s="245"/>
      <c r="D65" s="245"/>
      <c r="E65" s="245"/>
      <c r="F65" s="245"/>
      <c r="G65" s="245"/>
      <c r="H65" s="245"/>
      <c r="I65" s="245"/>
      <c r="J65" s="245"/>
      <c r="K65" s="245"/>
      <c r="L65" s="245"/>
      <c r="M65" s="245"/>
      <c r="N65" s="246"/>
    </row>
    <row r="66" spans="1:18" ht="131.25" customHeight="1">
      <c r="A66" s="120" t="s">
        <v>80</v>
      </c>
      <c r="B66" s="87" t="s">
        <v>64</v>
      </c>
      <c r="C66" s="153">
        <f>100+10.2</f>
        <v>110.2</v>
      </c>
      <c r="D66" s="163">
        <v>3068.8</v>
      </c>
      <c r="E66" s="182"/>
      <c r="F66" s="153"/>
      <c r="G66" s="153">
        <f>E66+D66+C66</f>
        <v>3179</v>
      </c>
      <c r="H66" s="88">
        <v>13.217000000000001</v>
      </c>
      <c r="I66" s="201">
        <v>1308.4000000000001</v>
      </c>
      <c r="J66" s="217"/>
      <c r="K66" s="88"/>
      <c r="L66" s="88">
        <f>J66+I66+H66</f>
        <v>1321.6170000000002</v>
      </c>
      <c r="M66" s="89">
        <f>L66*100/G66</f>
        <v>41.573356401384089</v>
      </c>
      <c r="N66" s="83" t="s">
        <v>156</v>
      </c>
      <c r="R66" s="14"/>
    </row>
    <row r="67" spans="1:18" ht="99">
      <c r="A67" s="15" t="s">
        <v>81</v>
      </c>
      <c r="B67" s="13" t="s">
        <v>65</v>
      </c>
      <c r="C67" s="34">
        <f t="shared" ref="C67:L67" si="10">C68+C69+C70</f>
        <v>9586.9</v>
      </c>
      <c r="D67" s="159">
        <f t="shared" si="10"/>
        <v>4989</v>
      </c>
      <c r="E67" s="178">
        <f t="shared" si="10"/>
        <v>0</v>
      </c>
      <c r="F67" s="34">
        <f t="shared" si="10"/>
        <v>0</v>
      </c>
      <c r="G67" s="34">
        <f t="shared" si="10"/>
        <v>14575.9</v>
      </c>
      <c r="H67" s="42">
        <f t="shared" si="10"/>
        <v>8610.7084900000009</v>
      </c>
      <c r="I67" s="195">
        <f t="shared" si="10"/>
        <v>1215.1582800000001</v>
      </c>
      <c r="J67" s="211">
        <f t="shared" si="10"/>
        <v>0</v>
      </c>
      <c r="K67" s="42">
        <f t="shared" si="10"/>
        <v>0</v>
      </c>
      <c r="L67" s="42">
        <f t="shared" si="10"/>
        <v>9825.8667700000005</v>
      </c>
      <c r="M67" s="51">
        <f>L67*100/G67</f>
        <v>67.411732860406559</v>
      </c>
      <c r="N67" s="101"/>
    </row>
    <row r="68" spans="1:18" ht="232.5" hidden="1" customHeight="1">
      <c r="A68" s="120" t="s">
        <v>96</v>
      </c>
      <c r="B68" s="151" t="s">
        <v>66</v>
      </c>
      <c r="C68" s="148">
        <v>2975</v>
      </c>
      <c r="D68" s="169">
        <v>4989</v>
      </c>
      <c r="E68" s="186"/>
      <c r="F68" s="121"/>
      <c r="G68" s="149">
        <f>E68+D68+C68</f>
        <v>7964</v>
      </c>
      <c r="H68" s="137">
        <v>2464.0120000000002</v>
      </c>
      <c r="I68" s="196">
        <v>1215.1582800000001</v>
      </c>
      <c r="J68" s="212"/>
      <c r="K68" s="137"/>
      <c r="L68" s="124">
        <f>J68+I68+H68</f>
        <v>3679.1702800000003</v>
      </c>
      <c r="M68" s="123">
        <f>L68*100/G68</f>
        <v>46.197517327975895</v>
      </c>
      <c r="N68" s="155" t="s">
        <v>138</v>
      </c>
    </row>
    <row r="69" spans="1:18" ht="22.5" hidden="1" customHeight="1">
      <c r="A69" s="15" t="s">
        <v>97</v>
      </c>
      <c r="B69" s="81" t="s">
        <v>67</v>
      </c>
      <c r="C69" s="67">
        <v>20</v>
      </c>
      <c r="D69" s="161"/>
      <c r="E69" s="180"/>
      <c r="F69" s="67"/>
      <c r="G69" s="34">
        <f>C69</f>
        <v>20</v>
      </c>
      <c r="H69" s="90"/>
      <c r="I69" s="202"/>
      <c r="J69" s="218"/>
      <c r="K69" s="90"/>
      <c r="L69" s="42">
        <f>J69+I69+H69</f>
        <v>0</v>
      </c>
      <c r="M69" s="91">
        <f>L69*100/G69</f>
        <v>0</v>
      </c>
      <c r="N69" s="69" t="s">
        <v>121</v>
      </c>
    </row>
    <row r="70" spans="1:18" ht="68.25" hidden="1" customHeight="1">
      <c r="A70" s="23" t="s">
        <v>114</v>
      </c>
      <c r="B70" s="81" t="s">
        <v>115</v>
      </c>
      <c r="C70" s="67">
        <v>6591.9</v>
      </c>
      <c r="D70" s="161"/>
      <c r="E70" s="180"/>
      <c r="F70" s="67"/>
      <c r="G70" s="34">
        <f>E70+D70+C70</f>
        <v>6591.9</v>
      </c>
      <c r="H70" s="90">
        <v>6146.6964900000003</v>
      </c>
      <c r="I70" s="202"/>
      <c r="J70" s="218"/>
      <c r="K70" s="90"/>
      <c r="L70" s="42">
        <f>J70+I70+H70</f>
        <v>6146.6964900000003</v>
      </c>
      <c r="M70" s="91">
        <f>L70*100/G70</f>
        <v>93.246203522504899</v>
      </c>
      <c r="N70" s="69" t="s">
        <v>169</v>
      </c>
    </row>
    <row r="71" spans="1:18" ht="25.5" customHeight="1">
      <c r="A71" s="238" t="s">
        <v>12</v>
      </c>
      <c r="B71" s="245"/>
      <c r="C71" s="245"/>
      <c r="D71" s="245"/>
      <c r="E71" s="245"/>
      <c r="F71" s="245"/>
      <c r="G71" s="245"/>
      <c r="H71" s="245"/>
      <c r="I71" s="245"/>
      <c r="J71" s="245"/>
      <c r="K71" s="245"/>
      <c r="L71" s="245"/>
      <c r="M71" s="245"/>
      <c r="N71" s="246"/>
    </row>
    <row r="72" spans="1:18" ht="54.95" customHeight="1">
      <c r="A72" s="19" t="s">
        <v>82</v>
      </c>
      <c r="B72" s="92" t="s">
        <v>57</v>
      </c>
      <c r="C72" s="153">
        <f>C73+C74</f>
        <v>16432.7</v>
      </c>
      <c r="D72" s="162">
        <f>D73+D74</f>
        <v>26657</v>
      </c>
      <c r="E72" s="182">
        <f>E73+E74</f>
        <v>15005.51</v>
      </c>
      <c r="F72" s="145"/>
      <c r="G72" s="145">
        <f>G73+G74</f>
        <v>58095.21</v>
      </c>
      <c r="H72" s="145">
        <f>H73+H74</f>
        <v>12902.847679999999</v>
      </c>
      <c r="I72" s="162">
        <f t="shared" ref="I72:L72" si="11">I73+I74</f>
        <v>8000</v>
      </c>
      <c r="J72" s="181">
        <f t="shared" si="11"/>
        <v>14948.655940000001</v>
      </c>
      <c r="K72" s="145">
        <f t="shared" si="11"/>
        <v>0</v>
      </c>
      <c r="L72" s="145">
        <f t="shared" si="11"/>
        <v>35851.503620000003</v>
      </c>
      <c r="M72" s="11">
        <f>L72*100/G72</f>
        <v>61.711634435954366</v>
      </c>
      <c r="N72" s="144"/>
    </row>
    <row r="73" spans="1:18" ht="253.5" hidden="1" customHeight="1">
      <c r="A73" s="24" t="s">
        <v>83</v>
      </c>
      <c r="B73" s="93" t="s">
        <v>58</v>
      </c>
      <c r="C73" s="152">
        <v>14867.3</v>
      </c>
      <c r="D73" s="166">
        <v>26657</v>
      </c>
      <c r="E73" s="184">
        <v>15005.51</v>
      </c>
      <c r="F73" s="152"/>
      <c r="G73" s="153">
        <f>E73+D73+C73</f>
        <v>56529.81</v>
      </c>
      <c r="H73" s="152">
        <v>11947.55768</v>
      </c>
      <c r="I73" s="166">
        <v>8000</v>
      </c>
      <c r="J73" s="184">
        <v>14948.655940000001</v>
      </c>
      <c r="K73" s="152"/>
      <c r="L73" s="153">
        <f>J73+I73+H73</f>
        <v>34896.213620000002</v>
      </c>
      <c r="M73" s="11">
        <f t="shared" ref="M73:M74" si="12">L73*100/G73</f>
        <v>61.730640205583576</v>
      </c>
      <c r="N73" s="83" t="s">
        <v>155</v>
      </c>
    </row>
    <row r="74" spans="1:18" ht="34.5" hidden="1" customHeight="1">
      <c r="A74" s="19" t="s">
        <v>84</v>
      </c>
      <c r="B74" s="66" t="s">
        <v>59</v>
      </c>
      <c r="C74" s="73">
        <v>1565.4</v>
      </c>
      <c r="D74" s="168"/>
      <c r="E74" s="185"/>
      <c r="F74" s="73"/>
      <c r="G74" s="145">
        <f>E74+D74+C74</f>
        <v>1565.4</v>
      </c>
      <c r="H74" s="73">
        <v>955.29</v>
      </c>
      <c r="I74" s="168"/>
      <c r="J74" s="185"/>
      <c r="K74" s="73"/>
      <c r="L74" s="145">
        <f>J74+I74+H74</f>
        <v>955.29</v>
      </c>
      <c r="M74" s="11">
        <f t="shared" si="12"/>
        <v>61.02529704867765</v>
      </c>
      <c r="N74" s="144" t="s">
        <v>154</v>
      </c>
    </row>
    <row r="75" spans="1:18" ht="22.9" customHeight="1">
      <c r="A75" s="25"/>
      <c r="B75" s="26" t="s">
        <v>13</v>
      </c>
      <c r="C75" s="94">
        <f t="shared" ref="C75:L75" si="13">C72+C67+C66+C64+C60+C57+C52+C50+C44+C43+C41+C39+C31+C21+C19+C16+C14+C13+C10+C7</f>
        <v>383100.76499999996</v>
      </c>
      <c r="D75" s="170">
        <f t="shared" si="13"/>
        <v>605588.81290000002</v>
      </c>
      <c r="E75" s="187">
        <f t="shared" si="13"/>
        <v>73973.532400000011</v>
      </c>
      <c r="F75" s="94">
        <f t="shared" si="13"/>
        <v>0</v>
      </c>
      <c r="G75" s="94">
        <f t="shared" si="13"/>
        <v>1062663.1103000001</v>
      </c>
      <c r="H75" s="94">
        <f t="shared" si="13"/>
        <v>330738.73246999999</v>
      </c>
      <c r="I75" s="170">
        <f t="shared" si="13"/>
        <v>528969.04506999999</v>
      </c>
      <c r="J75" s="187">
        <f t="shared" si="13"/>
        <v>41647.133309999997</v>
      </c>
      <c r="K75" s="94">
        <f t="shared" si="13"/>
        <v>0</v>
      </c>
      <c r="L75" s="94">
        <f t="shared" si="13"/>
        <v>901354.91084999999</v>
      </c>
      <c r="M75" s="147">
        <f>L75/G75*100</f>
        <v>84.820382124259368</v>
      </c>
      <c r="N75" s="102"/>
    </row>
    <row r="76" spans="1:18" ht="18" customHeight="1">
      <c r="A76" s="27"/>
      <c r="B76" s="28"/>
      <c r="C76" s="37"/>
      <c r="D76" s="171"/>
      <c r="E76" s="188"/>
      <c r="F76" s="37"/>
      <c r="G76" s="37"/>
      <c r="H76" s="142"/>
      <c r="I76" s="203"/>
      <c r="J76" s="219"/>
      <c r="K76" s="142"/>
      <c r="L76" s="142"/>
      <c r="M76" s="29"/>
      <c r="N76" s="103"/>
    </row>
    <row r="77" spans="1:18" ht="18" customHeight="1">
      <c r="A77" s="27"/>
      <c r="B77" s="28"/>
      <c r="C77" s="37"/>
      <c r="D77" s="171"/>
      <c r="E77" s="188"/>
      <c r="F77" s="37"/>
      <c r="G77" s="37"/>
      <c r="H77" s="44"/>
      <c r="I77" s="204"/>
      <c r="J77" s="220"/>
      <c r="K77" s="44"/>
      <c r="L77" s="45"/>
      <c r="M77" s="29"/>
      <c r="N77" s="103"/>
    </row>
    <row r="78" spans="1:18" ht="18" customHeight="1">
      <c r="A78" s="30" t="s">
        <v>116</v>
      </c>
      <c r="B78" s="31"/>
      <c r="C78" s="38"/>
      <c r="D78" s="172"/>
      <c r="E78" s="189"/>
      <c r="F78" s="38"/>
      <c r="G78" s="38"/>
      <c r="H78" s="46"/>
      <c r="I78" s="205"/>
      <c r="J78" s="221"/>
      <c r="K78" s="46"/>
      <c r="L78" s="47"/>
      <c r="M78" s="29"/>
      <c r="N78" s="103"/>
    </row>
    <row r="79" spans="1:18" ht="18.75">
      <c r="A79" s="32" t="s">
        <v>100</v>
      </c>
      <c r="B79" s="32"/>
      <c r="C79" s="39"/>
      <c r="D79" s="173"/>
      <c r="E79" s="190"/>
      <c r="F79" s="39"/>
      <c r="G79" s="63"/>
      <c r="H79" s="48"/>
      <c r="I79" s="206"/>
      <c r="J79" s="222"/>
      <c r="K79" s="48"/>
      <c r="L79" s="58"/>
    </row>
    <row r="80" spans="1:18" ht="18.75">
      <c r="A80" s="32" t="s">
        <v>29</v>
      </c>
      <c r="B80" s="32"/>
      <c r="C80" s="39"/>
      <c r="D80" s="173"/>
      <c r="E80" s="190" t="s">
        <v>123</v>
      </c>
      <c r="F80" s="39"/>
      <c r="G80" s="63"/>
      <c r="H80" s="48"/>
      <c r="I80" s="206"/>
      <c r="J80" s="222"/>
      <c r="K80" s="48" t="s">
        <v>101</v>
      </c>
      <c r="L80" s="58"/>
    </row>
    <row r="83" spans="1:14">
      <c r="N83" s="105"/>
    </row>
    <row r="84" spans="1:14">
      <c r="A84" s="1" t="s">
        <v>30</v>
      </c>
      <c r="N84" s="106"/>
    </row>
    <row r="85" spans="1:14" ht="17.100000000000001" customHeight="1">
      <c r="A85" s="294" t="s">
        <v>122</v>
      </c>
      <c r="B85" s="294"/>
      <c r="N85" s="107"/>
    </row>
    <row r="86" spans="1:14" ht="12.95" customHeight="1"/>
    <row r="88" spans="1:14" ht="24" customHeight="1">
      <c r="N88" s="106"/>
    </row>
    <row r="89" spans="1:14" ht="16.5" customHeight="1">
      <c r="N89" s="106"/>
    </row>
  </sheetData>
  <mergeCells count="86">
    <mergeCell ref="N57:N58"/>
    <mergeCell ref="A59:N59"/>
    <mergeCell ref="A65:N65"/>
    <mergeCell ref="A71:N71"/>
    <mergeCell ref="A85:B85"/>
    <mergeCell ref="G57:G58"/>
    <mergeCell ref="H57:H58"/>
    <mergeCell ref="I57:I58"/>
    <mergeCell ref="J57:J58"/>
    <mergeCell ref="L57:L58"/>
    <mergeCell ref="M57:M58"/>
    <mergeCell ref="A57:A58"/>
    <mergeCell ref="B57:B58"/>
    <mergeCell ref="C57:C58"/>
    <mergeCell ref="D57:D58"/>
    <mergeCell ref="E57:E58"/>
    <mergeCell ref="A40:N40"/>
    <mergeCell ref="A42:N42"/>
    <mergeCell ref="A49:N49"/>
    <mergeCell ref="A51:N51"/>
    <mergeCell ref="A56:N56"/>
    <mergeCell ref="A38:N38"/>
    <mergeCell ref="J22:J23"/>
    <mergeCell ref="K22:K23"/>
    <mergeCell ref="L22:L23"/>
    <mergeCell ref="M22:M23"/>
    <mergeCell ref="A30:N30"/>
    <mergeCell ref="B33:B34"/>
    <mergeCell ref="C33:C34"/>
    <mergeCell ref="D33:D34"/>
    <mergeCell ref="E33:E34"/>
    <mergeCell ref="G33:G34"/>
    <mergeCell ref="H33:H34"/>
    <mergeCell ref="I33:I34"/>
    <mergeCell ref="J33:J34"/>
    <mergeCell ref="L33:L34"/>
    <mergeCell ref="M33:M34"/>
    <mergeCell ref="A20:N20"/>
    <mergeCell ref="A22:A24"/>
    <mergeCell ref="B22:B24"/>
    <mergeCell ref="C22:C23"/>
    <mergeCell ref="D22:D23"/>
    <mergeCell ref="E22:E23"/>
    <mergeCell ref="F22:F23"/>
    <mergeCell ref="G22:G23"/>
    <mergeCell ref="H22:H23"/>
    <mergeCell ref="I22:I23"/>
    <mergeCell ref="A18:N18"/>
    <mergeCell ref="A15:N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A12:N12"/>
    <mergeCell ref="A6:N6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1:N1"/>
    <mergeCell ref="A3:A4"/>
    <mergeCell ref="B3:B4"/>
    <mergeCell ref="C3:G3"/>
    <mergeCell ref="H3:L3"/>
    <mergeCell ref="M3:M4"/>
    <mergeCell ref="N3:N4"/>
  </mergeCells>
  <pageMargins left="0.19685039370078741" right="0.19685039370078741" top="0.59055118110236227" bottom="0.59055118110236227" header="0.31496062992125984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Лист1 (2)</vt:lpstr>
      <vt:lpstr>Лист1!_GoBack</vt:lpstr>
      <vt:lpstr>'Лист1 (2)'!_GoBack</vt:lpstr>
      <vt:lpstr>Лист1!Область_печати</vt:lpstr>
      <vt:lpstr>'Лист1 (2)'!Область_печати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Керш М</dc:creator>
  <cp:lastModifiedBy>Skonina</cp:lastModifiedBy>
  <cp:lastPrinted>2017-02-28T08:57:23Z</cp:lastPrinted>
  <dcterms:created xsi:type="dcterms:W3CDTF">2011-07-04T07:10:28Z</dcterms:created>
  <dcterms:modified xsi:type="dcterms:W3CDTF">2021-04-15T04:13:23Z</dcterms:modified>
</cp:coreProperties>
</file>