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510" yWindow="15" windowWidth="18210" windowHeight="12630"/>
  </bookViews>
  <sheets>
    <sheet name="Лист1" sheetId="2" r:id="rId1"/>
    <sheet name="Лист1 (2)" sheetId="3" r:id="rId2"/>
  </sheets>
  <definedNames>
    <definedName name="_GoBack" localSheetId="0">Лист1!$P$40</definedName>
    <definedName name="_GoBack" localSheetId="1">'Лист1 (2)'!$P$40</definedName>
    <definedName name="_xlnm.Print_Area" localSheetId="0">Лист1!$A$1:$O$81</definedName>
    <definedName name="_xlnm.Print_Area" localSheetId="1">'Лист1 (2)'!$A$1:$O$81</definedName>
  </definedNames>
  <calcPr calcId="124519"/>
</workbook>
</file>

<file path=xl/calcChain.xml><?xml version="1.0" encoding="utf-8"?>
<calcChain xmlns="http://schemas.openxmlformats.org/spreadsheetml/2006/main">
  <c r="J69" i="3"/>
  <c r="K69" s="1"/>
  <c r="F69"/>
  <c r="J68"/>
  <c r="K68" s="1"/>
  <c r="F68"/>
  <c r="F67" s="1"/>
  <c r="I67"/>
  <c r="H67"/>
  <c r="G67"/>
  <c r="E67"/>
  <c r="D67"/>
  <c r="C67"/>
  <c r="K65"/>
  <c r="J65"/>
  <c r="F65"/>
  <c r="J64"/>
  <c r="K64" s="1"/>
  <c r="F64"/>
  <c r="J63"/>
  <c r="F63"/>
  <c r="K63" s="1"/>
  <c r="I62"/>
  <c r="H62"/>
  <c r="G62"/>
  <c r="E62"/>
  <c r="D62"/>
  <c r="C62"/>
  <c r="J61"/>
  <c r="F61"/>
  <c r="K61" s="1"/>
  <c r="J59"/>
  <c r="K59" s="1"/>
  <c r="F59"/>
  <c r="K58"/>
  <c r="J58"/>
  <c r="F58"/>
  <c r="J57"/>
  <c r="K57" s="1"/>
  <c r="F57"/>
  <c r="J56"/>
  <c r="F56"/>
  <c r="K56" s="1"/>
  <c r="J55"/>
  <c r="K55" s="1"/>
  <c r="F55"/>
  <c r="I54"/>
  <c r="J54" s="1"/>
  <c r="H54"/>
  <c r="G54"/>
  <c r="E54"/>
  <c r="D54"/>
  <c r="C54"/>
  <c r="J52"/>
  <c r="K52" s="1"/>
  <c r="F52"/>
  <c r="J50"/>
  <c r="K50" s="1"/>
  <c r="F50"/>
  <c r="J49"/>
  <c r="K49" s="1"/>
  <c r="F49"/>
  <c r="J48"/>
  <c r="F48"/>
  <c r="I47"/>
  <c r="H47"/>
  <c r="G47"/>
  <c r="C47"/>
  <c r="J45"/>
  <c r="K45" s="1"/>
  <c r="F45"/>
  <c r="J43"/>
  <c r="K43" s="1"/>
  <c r="F43"/>
  <c r="J42"/>
  <c r="F42"/>
  <c r="K42" s="1"/>
  <c r="J41"/>
  <c r="K41" s="1"/>
  <c r="D41"/>
  <c r="F41" s="1"/>
  <c r="F39" s="1"/>
  <c r="J40"/>
  <c r="K40" s="1"/>
  <c r="F40"/>
  <c r="I39"/>
  <c r="H39"/>
  <c r="G39"/>
  <c r="E39"/>
  <c r="C39"/>
  <c r="J38"/>
  <c r="K38" s="1"/>
  <c r="F38"/>
  <c r="J36"/>
  <c r="K36" s="1"/>
  <c r="F36"/>
  <c r="J34"/>
  <c r="K34" s="1"/>
  <c r="F34"/>
  <c r="J32"/>
  <c r="F32"/>
  <c r="J31"/>
  <c r="K31" s="1"/>
  <c r="F31"/>
  <c r="J30"/>
  <c r="K30" s="1"/>
  <c r="F30"/>
  <c r="J29"/>
  <c r="F29"/>
  <c r="J28"/>
  <c r="F28"/>
  <c r="K28" s="1"/>
  <c r="I27"/>
  <c r="H27"/>
  <c r="J27" s="1"/>
  <c r="G27"/>
  <c r="E27"/>
  <c r="D27"/>
  <c r="C27"/>
  <c r="J25"/>
  <c r="F25"/>
  <c r="K25" s="1"/>
  <c r="J24"/>
  <c r="F24"/>
  <c r="J21"/>
  <c r="K21" s="1"/>
  <c r="F21"/>
  <c r="F20" s="1"/>
  <c r="D21"/>
  <c r="I20"/>
  <c r="H20"/>
  <c r="G20"/>
  <c r="E20"/>
  <c r="D20"/>
  <c r="C20"/>
  <c r="J18"/>
  <c r="K18" s="1"/>
  <c r="F18"/>
  <c r="J16"/>
  <c r="K16" s="1"/>
  <c r="F16"/>
  <c r="J14"/>
  <c r="K14" s="1"/>
  <c r="F14"/>
  <c r="J13"/>
  <c r="F13"/>
  <c r="J11"/>
  <c r="K11" s="1"/>
  <c r="F11"/>
  <c r="J10"/>
  <c r="F10"/>
  <c r="K10" s="1"/>
  <c r="J9"/>
  <c r="C9"/>
  <c r="C8" s="1"/>
  <c r="I8"/>
  <c r="H8"/>
  <c r="G8"/>
  <c r="E8"/>
  <c r="D8"/>
  <c r="K10" i="2"/>
  <c r="K9"/>
  <c r="K8"/>
  <c r="J67" i="3" l="1"/>
  <c r="K67" s="1"/>
  <c r="K48"/>
  <c r="J47"/>
  <c r="F8"/>
  <c r="K13"/>
  <c r="K24"/>
  <c r="K29"/>
  <c r="G70"/>
  <c r="K32"/>
  <c r="E70"/>
  <c r="I70"/>
  <c r="H70"/>
  <c r="C70"/>
  <c r="K27"/>
  <c r="K54"/>
  <c r="F9"/>
  <c r="K9" s="1"/>
  <c r="J20"/>
  <c r="K20" s="1"/>
  <c r="J39"/>
  <c r="K39" s="1"/>
  <c r="F54"/>
  <c r="F27"/>
  <c r="F47"/>
  <c r="F70" s="1"/>
  <c r="F62"/>
  <c r="J62"/>
  <c r="J70" s="1"/>
  <c r="J8"/>
  <c r="K8" s="1"/>
  <c r="D39"/>
  <c r="D70" s="1"/>
  <c r="C9" i="2"/>
  <c r="J58"/>
  <c r="J57"/>
  <c r="J64"/>
  <c r="J63"/>
  <c r="J62" s="1"/>
  <c r="J65"/>
  <c r="G62"/>
  <c r="K70" i="3" l="1"/>
  <c r="K47"/>
  <c r="K62"/>
  <c r="D54" i="2"/>
  <c r="E54"/>
  <c r="C54"/>
  <c r="F58"/>
  <c r="K58" s="1"/>
  <c r="D41"/>
  <c r="D21"/>
  <c r="I54" l="1"/>
  <c r="G47"/>
  <c r="J52" l="1"/>
  <c r="C27" l="1"/>
  <c r="J30"/>
  <c r="J31"/>
  <c r="J13" l="1"/>
  <c r="F61" l="1"/>
  <c r="J69"/>
  <c r="F69"/>
  <c r="J68"/>
  <c r="F68"/>
  <c r="I67"/>
  <c r="H67"/>
  <c r="G67"/>
  <c r="E67"/>
  <c r="D67"/>
  <c r="C67"/>
  <c r="F65"/>
  <c r="F64"/>
  <c r="F63"/>
  <c r="I62"/>
  <c r="H62"/>
  <c r="E62"/>
  <c r="D62"/>
  <c r="C62"/>
  <c r="J61"/>
  <c r="J59"/>
  <c r="F59"/>
  <c r="J56"/>
  <c r="F56"/>
  <c r="J55"/>
  <c r="F55"/>
  <c r="F57"/>
  <c r="H54"/>
  <c r="G54"/>
  <c r="F52"/>
  <c r="K52" s="1"/>
  <c r="J50"/>
  <c r="F50"/>
  <c r="J49"/>
  <c r="F49"/>
  <c r="J48"/>
  <c r="F48"/>
  <c r="I47"/>
  <c r="H47"/>
  <c r="C47"/>
  <c r="J45"/>
  <c r="F45"/>
  <c r="F43"/>
  <c r="J42"/>
  <c r="F42"/>
  <c r="J41"/>
  <c r="F41"/>
  <c r="J40"/>
  <c r="F40"/>
  <c r="I39"/>
  <c r="E39"/>
  <c r="D39"/>
  <c r="C39"/>
  <c r="J38"/>
  <c r="F38"/>
  <c r="J36"/>
  <c r="F36"/>
  <c r="J34"/>
  <c r="F34"/>
  <c r="J32"/>
  <c r="F32"/>
  <c r="G27"/>
  <c r="F31"/>
  <c r="F30"/>
  <c r="K30" s="1"/>
  <c r="J29"/>
  <c r="F29"/>
  <c r="J28"/>
  <c r="F28"/>
  <c r="H27"/>
  <c r="E27"/>
  <c r="D27"/>
  <c r="J25"/>
  <c r="F25"/>
  <c r="J24"/>
  <c r="F24"/>
  <c r="J21"/>
  <c r="F21"/>
  <c r="D20"/>
  <c r="I20"/>
  <c r="H20"/>
  <c r="G20"/>
  <c r="E20"/>
  <c r="C20"/>
  <c r="J18"/>
  <c r="F18"/>
  <c r="J16"/>
  <c r="F16"/>
  <c r="J14"/>
  <c r="F14"/>
  <c r="F13"/>
  <c r="K13" s="1"/>
  <c r="J11"/>
  <c r="F11"/>
  <c r="J10"/>
  <c r="F10"/>
  <c r="H8"/>
  <c r="J9"/>
  <c r="F9"/>
  <c r="I8"/>
  <c r="E8"/>
  <c r="D8"/>
  <c r="C8"/>
  <c r="F54" l="1"/>
  <c r="K34"/>
  <c r="C70"/>
  <c r="K69"/>
  <c r="F62"/>
  <c r="K32"/>
  <c r="K36"/>
  <c r="I27"/>
  <c r="I70" s="1"/>
  <c r="K48"/>
  <c r="J8"/>
  <c r="K11"/>
  <c r="K25"/>
  <c r="K16"/>
  <c r="K61"/>
  <c r="K18"/>
  <c r="K59"/>
  <c r="K65"/>
  <c r="K57"/>
  <c r="K56"/>
  <c r="K55"/>
  <c r="K64"/>
  <c r="H39"/>
  <c r="H70" s="1"/>
  <c r="J47"/>
  <c r="K29"/>
  <c r="K38"/>
  <c r="J54"/>
  <c r="K31"/>
  <c r="F67"/>
  <c r="K68"/>
  <c r="K50"/>
  <c r="K49"/>
  <c r="F47"/>
  <c r="K42"/>
  <c r="K41"/>
  <c r="F39"/>
  <c r="F27"/>
  <c r="E70"/>
  <c r="K28"/>
  <c r="K45"/>
  <c r="F20"/>
  <c r="K24"/>
  <c r="K21"/>
  <c r="F8"/>
  <c r="K40"/>
  <c r="K14"/>
  <c r="K63"/>
  <c r="D70"/>
  <c r="G8"/>
  <c r="G39"/>
  <c r="J20"/>
  <c r="J43"/>
  <c r="K43" s="1"/>
  <c r="J67"/>
  <c r="K47" l="1"/>
  <c r="G70"/>
  <c r="F70"/>
  <c r="K62"/>
  <c r="J27"/>
  <c r="K27" s="1"/>
  <c r="K20"/>
  <c r="K54"/>
  <c r="J39"/>
  <c r="J70" s="1"/>
  <c r="K67"/>
  <c r="K70" l="1"/>
  <c r="K39"/>
</calcChain>
</file>

<file path=xl/sharedStrings.xml><?xml version="1.0" encoding="utf-8"?>
<sst xmlns="http://schemas.openxmlformats.org/spreadsheetml/2006/main" count="341" uniqueCount="168">
  <si>
    <t>№ п/п</t>
  </si>
  <si>
    <t>тыс.руб.</t>
  </si>
  <si>
    <t>Обеспечение устойчивого развития и повышение эффективности сельского хозяйства</t>
  </si>
  <si>
    <t>Развитие  малого предпринимательства</t>
  </si>
  <si>
    <t>Обеспечение сбалансированности профессионально-квалифицированной структуры спроса и предложения рабочей силы</t>
  </si>
  <si>
    <t>Обеспечение комплексной модернизации муниципальной системы образования, создание условий для обеспечения современного качества образования</t>
  </si>
  <si>
    <t>Повышение эффективности системы организации физкультуры и спорта, создание условий для здорового образа жизни</t>
  </si>
  <si>
    <t>Организация туристических зон</t>
  </si>
  <si>
    <t>Обеспечение общественной безопасности жителей района</t>
  </si>
  <si>
    <t>Обеспечение экологической безопасности жителей района</t>
  </si>
  <si>
    <t>Доступность и комфортность жилья, снижение износа жилфонда</t>
  </si>
  <si>
    <t>Развитие инженерных систем жизнеобеспечения</t>
  </si>
  <si>
    <t>Развитие транспортной системы</t>
  </si>
  <si>
    <t>ВСЕГО:</t>
  </si>
  <si>
    <t>2.</t>
  </si>
  <si>
    <t>4.</t>
  </si>
  <si>
    <t>7.</t>
  </si>
  <si>
    <t>8.</t>
  </si>
  <si>
    <t>10.</t>
  </si>
  <si>
    <t>11.</t>
  </si>
  <si>
    <t>13.</t>
  </si>
  <si>
    <t>14.</t>
  </si>
  <si>
    <t>16.</t>
  </si>
  <si>
    <t>МБ</t>
  </si>
  <si>
    <t>РХ</t>
  </si>
  <si>
    <t>РФ</t>
  </si>
  <si>
    <t>Всего</t>
  </si>
  <si>
    <t>Информация о выполненных мероприятиях</t>
  </si>
  <si>
    <t>Кассовые расходы с начала года</t>
  </si>
  <si>
    <t>Исполнитель</t>
  </si>
  <si>
    <t>1.</t>
  </si>
  <si>
    <t>Непрерывный мониторинг и прогнозирование угроз безопасности жизни в районе</t>
  </si>
  <si>
    <t>5.</t>
  </si>
  <si>
    <t>Повышение эффективности системы здравоохранения путем повышения доступности и качества медицинской помощи, формирования здорового образа жизни</t>
  </si>
  <si>
    <t xml:space="preserve">Муниципальная программа «Развитие агропромышленного комплекса Усть-Абаканского района и социальной сферы на селе  (2014 - 2020 годы)» </t>
  </si>
  <si>
    <t>Подпрограмма «Устойчивое развитие сельских территорий»</t>
  </si>
  <si>
    <t>Муниципальная программа «Развитие субъектов малого и среднего предпринимательства в Усть-Абаканском районе на 2014-2020 годы»</t>
  </si>
  <si>
    <t>Муниципальная программа "Развитие  образования  в  Усть-Абаканском районе (2014-2020 годы)"</t>
  </si>
  <si>
    <t>Муниципальная программа «Развитие торговли в Усть-Абаканском районе до 2015 года»</t>
  </si>
  <si>
    <t>Подпрограмма "Патриотическое воспитание"</t>
  </si>
  <si>
    <t>Муниципальная программа «Культура Усть-Абаканского района (2014-2020 годы)»</t>
  </si>
  <si>
    <t>Подпрограмма «Развитие культурного потенциала Усть-Абаканского района»</t>
  </si>
  <si>
    <t>Муниципальная программа  "Развитие физической культуры и спорта в Усть-Абаканском районе  (2014 - 2020 годы)"</t>
  </si>
  <si>
    <t>Муниципальная программа «Доступная среда (2014-2020 годы)»</t>
  </si>
  <si>
    <t>Муниципальная программа «Социальная поддержка граждан (2014-2020 годы)»</t>
  </si>
  <si>
    <t>Подпрограмма «Социальная поддержка старшего поколения»</t>
  </si>
  <si>
    <t>Подпрограмма  «Социальная поддержка детей-сирот и детей, оставшихся без попечения родителей»</t>
  </si>
  <si>
    <t>Подпрограмма  «Организация отдыха и оздоровления детей в Усть-Абаканском районе»</t>
  </si>
  <si>
    <t>Создание эффективной системы предоставления социальных услуг для ветеранов и инвалидов. Создание условий для успешной социализации и эффективной самореализации молодежи</t>
  </si>
  <si>
    <t>Повышение общественной и бытовой культуры населения. Совершенствование архивного дела в Усть-Абаканском районе</t>
  </si>
  <si>
    <t>Муниципальная программа "Защита населения и территорий Усть-Абаканского района от чрезвычайных ситуаций, обеспечение пожарной безопасности и безопасности людей на водных объектах (2014-2020 годы)"</t>
  </si>
  <si>
    <t xml:space="preserve">Муниципальная программа «Обеспечение общественного порядка и противодействие преступности в Усть-Абаканском районе  (2014-2020 годы)» </t>
  </si>
  <si>
    <t>Подпрограмма «Профилактика правонарушений, обеспечение безопасности и общественного порядка»</t>
  </si>
  <si>
    <t>Подпрограмма  «Повышение безопасности дорожного движения»</t>
  </si>
  <si>
    <t>Подпрограмма «Профилактика безнадзорности и правонарушений несовершеннолетних»</t>
  </si>
  <si>
    <t>Муниципальная программа "Развитие транспортной системы Усть-Абаканского района (2014-2020 годы)"</t>
  </si>
  <si>
    <t xml:space="preserve">Подпрограмма «Дорожное хозяйство» </t>
  </si>
  <si>
    <t>Подпрограмма «Транспортное обслуживание населения»</t>
  </si>
  <si>
    <t xml:space="preserve">Муниципальная программа «Жилище (2014 – 2020 годы)» </t>
  </si>
  <si>
    <t>Подпрограмма  «Обеспечение жильем молодых семей»</t>
  </si>
  <si>
    <t>Подпрограмма «Свой дом»</t>
  </si>
  <si>
    <t>Подпрограмма  «Переселение жителей Усть-Абаканского района из аварийного и непригодного для проживания жилищного фонда»</t>
  </si>
  <si>
    <t>Муниципальная программа "Энергосбережение и повышение энергетической эффективности в Усть-Абаканском районе  (2014 - 2020 годы)"</t>
  </si>
  <si>
    <t xml:space="preserve">Муниципальная программа «Комплексная программа  модернизации и реформирования жилищно-коммунального хозяйства в Усть-Абаканском районе (2014 – 2020 годы)» </t>
  </si>
  <si>
    <t>Подпрограмма «Модернизация объектов коммунальной инфраструктуры»</t>
  </si>
  <si>
    <t>Подпрограмма «Чистая вода»</t>
  </si>
  <si>
    <t>3.</t>
  </si>
  <si>
    <t>6.</t>
  </si>
  <si>
    <t>8.1.</t>
  </si>
  <si>
    <t>8.2.</t>
  </si>
  <si>
    <t>8.3.</t>
  </si>
  <si>
    <t>8.4.</t>
  </si>
  <si>
    <t>8.5.</t>
  </si>
  <si>
    <t>9.</t>
  </si>
  <si>
    <t>12.</t>
  </si>
  <si>
    <t>15.</t>
  </si>
  <si>
    <t>17.</t>
  </si>
  <si>
    <t>18.</t>
  </si>
  <si>
    <t>19.</t>
  </si>
  <si>
    <t>20.</t>
  </si>
  <si>
    <t>20.1.</t>
  </si>
  <si>
    <t>20.2.</t>
  </si>
  <si>
    <t>1.1.</t>
  </si>
  <si>
    <t>1.2.</t>
  </si>
  <si>
    <t>7.1.</t>
  </si>
  <si>
    <t>7.2.</t>
  </si>
  <si>
    <t>7.3.</t>
  </si>
  <si>
    <t>12.1.</t>
  </si>
  <si>
    <t>12.2.</t>
  </si>
  <si>
    <t>12.3.</t>
  </si>
  <si>
    <t>14.1.</t>
  </si>
  <si>
    <t>14.2.</t>
  </si>
  <si>
    <t>14.3.</t>
  </si>
  <si>
    <t>19.1.</t>
  </si>
  <si>
    <t>19.2.</t>
  </si>
  <si>
    <t>Подпрограмма «Создание общих условий функционирования сельского хозяйства»</t>
  </si>
  <si>
    <t>Муниципальная программа "Повышение эффективности и управления муниципальными финансами Усть-Абаканского района"</t>
  </si>
  <si>
    <t>Подпрограмма "Развитие дошкольного, начального, общего, основного общего, среднего образования"</t>
  </si>
  <si>
    <t>Подпрограмма "Развитие системы дополнительного образования детей, выявление и поддержки одаренных детей и молодежи"</t>
  </si>
  <si>
    <t>Подпрограмма "Наследие Усть-Абаканского района"</t>
  </si>
  <si>
    <t>Подпрограмма «Искусство Усть-Абаканского района»</t>
  </si>
  <si>
    <t>Подпрограмма "Молодежь Усть-Абаканского района"</t>
  </si>
  <si>
    <t>Подпрограмма "Обеспечение реализации муниципальной  программы"</t>
  </si>
  <si>
    <t>12.4.</t>
  </si>
  <si>
    <t>Подпрограмма "Развитие мер социальной поддержки отдельных категорий граждан в Усть-Абаканском районе"</t>
  </si>
  <si>
    <t>16.1.</t>
  </si>
  <si>
    <t>16.2.</t>
  </si>
  <si>
    <t>16.3.</t>
  </si>
  <si>
    <t>Программа "Развитие муниципального имущества в Усть-Абаканском районе (2016-2020 годы)"</t>
  </si>
  <si>
    <t>19.3.</t>
  </si>
  <si>
    <t>Подпрограмма "Обеспечение реализации муниципальной программы"</t>
  </si>
  <si>
    <t>Муниципальная программа "Профилактика заболеваний и формирование здорового образа жизни (2014-2020 годы)"</t>
  </si>
  <si>
    <t xml:space="preserve">
</t>
  </si>
  <si>
    <t>Сконина К.В. 2-18-52</t>
  </si>
  <si>
    <t>Н.А. Потылицына</t>
  </si>
  <si>
    <t xml:space="preserve">План на год </t>
  </si>
  <si>
    <t>Муниципальная программа</t>
  </si>
  <si>
    <t>Выполнено с начала года % (гр.10 / гр.6 х 100)</t>
  </si>
  <si>
    <t>Муниципальная программа «Противодействие незаконному обороту наркотиков, снижение масштабов наркотизации населения в Усть-Абаканском районе (2014-2020 годы)»</t>
  </si>
  <si>
    <t>Приложение № 1</t>
  </si>
  <si>
    <t>Отчет о реализации муниципальных  программ, действующих на территории Усть-Абаканского района за 1 квартал 2017 года.</t>
  </si>
  <si>
    <t>16.4.</t>
  </si>
  <si>
    <t>Подпрограмма «Доступное жилье»</t>
  </si>
  <si>
    <t>Муниципальная программа «Развитие туризма в Усть-Абаканском районе (2014-2020 годы)»</t>
  </si>
  <si>
    <r>
      <rPr>
        <b/>
        <sz val="12"/>
        <rFont val="Times New Roman"/>
        <family val="1"/>
        <charset val="204"/>
      </rPr>
      <t xml:space="preserve">1.Проведение спортивных мероприятий, обеспечение подготовки команд </t>
    </r>
    <r>
      <rPr>
        <sz val="12"/>
        <rFont val="Times New Roman"/>
        <family val="1"/>
        <charset val="204"/>
      </rPr>
      <t xml:space="preserve">- </t>
    </r>
    <r>
      <rPr>
        <b/>
        <sz val="12"/>
        <rFont val="Times New Roman"/>
        <family val="1"/>
        <charset val="204"/>
      </rPr>
      <t>16,3</t>
    </r>
    <r>
      <rPr>
        <sz val="12"/>
        <rFont val="Times New Roman"/>
        <family val="1"/>
        <charset val="204"/>
      </rPr>
      <t xml:space="preserve"> в т.ч.: первенство Красноярского края по рукопашному бою-1,9; Чемпионат и первенство сибирского федерального округа по спортивному контактному (косики) каратэ г.Барнаул-5,6; Приз Главы района спортсменам за высокие достижения-8,8 /часы/
</t>
    </r>
    <r>
      <rPr>
        <b/>
        <sz val="12"/>
        <rFont val="Times New Roman"/>
        <family val="1"/>
        <charset val="204"/>
      </rPr>
      <t>2.Физкультурно-оздоровительная работа с различными категориями населения</t>
    </r>
    <r>
      <rPr>
        <sz val="12"/>
        <rFont val="Times New Roman"/>
        <family val="1"/>
        <charset val="204"/>
      </rPr>
      <t xml:space="preserve"> - </t>
    </r>
    <r>
      <rPr>
        <b/>
        <sz val="12"/>
        <rFont val="Times New Roman"/>
        <family val="1"/>
        <charset val="204"/>
      </rPr>
      <t>18,5</t>
    </r>
    <r>
      <rPr>
        <sz val="12"/>
        <rFont val="Times New Roman"/>
        <family val="1"/>
        <charset val="204"/>
      </rPr>
      <t xml:space="preserve"> в т.ч.: ХСпартакиада Усть-Абаканского района по видам спорта: греко-римская борьба, настольный теннис, мини-футбол, волейбол-16,7 /призы-12,7; ГСМ-4,0/; Районные соревнования по настольным играм среди детей с ограниченными возможностями здоровья-1,8./призы/
</t>
    </r>
  </si>
  <si>
    <t xml:space="preserve">Проведение спортивных мероприятий среди детей и молодежи патриотической направленности. Физкультурно-оздоровительная работа в образовательных учреждениях. Муниципальная акция «И помнит мир спасенный». Конкурс музеев и музейных комнат </t>
  </si>
  <si>
    <t>Муниципальная программа «Сохранение и развитие малых сел Усть-Абаканского района (2016-2020 годы)»</t>
  </si>
  <si>
    <r>
      <rPr>
        <b/>
        <sz val="12"/>
        <rFont val="Times New Roman"/>
        <family val="1"/>
        <charset val="204"/>
      </rPr>
      <t xml:space="preserve">Мероприятия в области государственной поддержки негосударственных некоммерческих организаций </t>
    </r>
    <r>
      <rPr>
        <sz val="12"/>
        <rFont val="Times New Roman"/>
        <family val="1"/>
        <charset val="204"/>
      </rPr>
      <t xml:space="preserve">Субсидии некоммерческой организаци (Красный крест) - 60,8                                                                                                                                                  </t>
    </r>
  </si>
  <si>
    <r>
      <t xml:space="preserve">1.Обеспечение деятельности подведомственных учреждений (муниципальное автономное учреждение «Усть-Абаканский загородный лагерь Дружба» - 249,9 </t>
    </r>
    <r>
      <rPr>
        <sz val="12"/>
        <rFont val="Times New Roman"/>
        <family val="1"/>
        <charset val="204"/>
      </rPr>
      <t>Субсидии на выполнения муниципального задания: из средств МБ-оплата труда - 248,7т.р., прочие расходы - 1,2т.р.</t>
    </r>
  </si>
  <si>
    <r>
      <t>Мероприятия по повышению безопасности дорожного движения - 3,0,</t>
    </r>
    <r>
      <rPr>
        <sz val="12"/>
        <rFont val="Times New Roman"/>
        <family val="1"/>
        <charset val="204"/>
      </rPr>
      <t xml:space="preserve"> в том числе: Районная олимпиада "Знатоки ПДД" - 3,0 (награждение победителей, призеров); Районный творческий конкурс "Дорожная мозаика"</t>
    </r>
  </si>
  <si>
    <r>
      <rPr>
        <b/>
        <sz val="12"/>
        <rFont val="Times New Roman"/>
        <family val="1"/>
        <charset val="204"/>
      </rPr>
      <t xml:space="preserve">Мероприятия по профилактике безнадзорности и правонарушений несовершеннолетних: </t>
    </r>
    <r>
      <rPr>
        <sz val="12"/>
        <rFont val="Times New Roman"/>
        <family val="1"/>
        <charset val="204"/>
      </rPr>
      <t>Формирование базы данных несовершеннолетних, состоящих на профилактическом учете в комиссии по ДН и ЗП</t>
    </r>
  </si>
  <si>
    <r>
      <rPr>
        <b/>
        <sz val="12"/>
        <rFont val="Times New Roman"/>
        <family val="1"/>
        <charset val="204"/>
      </rPr>
      <t>Укрепление безопасности и общественного порядка в Усть-Абаканском районе - 1,6</t>
    </r>
    <r>
      <rPr>
        <sz val="12"/>
        <rFont val="Times New Roman"/>
        <family val="1"/>
        <charset val="204"/>
      </rPr>
      <t xml:space="preserve">, из них:                                                                               1.Организация восстановления документов лиц, попавших в сложные жизненные ситуации, (фотографирование, оплата гос.пошлины) - 1,6 </t>
    </r>
  </si>
  <si>
    <r>
      <rPr>
        <b/>
        <sz val="12"/>
        <rFont val="Times New Roman"/>
        <family val="1"/>
        <charset val="204"/>
      </rPr>
      <t>Реализация мероприятий республиканской целевой программы "Энергосбережение и повышение энергетической эффективности в Республике Хакасия на 2013-2015 годы и на перспективу до 2020 года", направленных на  энергосбережение и повышение энергетической эффективности - 1466,14, из них 4,0 (МБ), 1640,1 (РБ):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^Монтаж системы  управления СУН-1*45 c преобразователем частоты к насосу - 1 ед. (приобретение и установка) на центральной котельной с. Зеленое - 4,0 (МБ), 396,0 (РБ);                                                                                                            ^Установка энергосберегающего Центробежного насоса Etanorm (ETN) (демонтаж старого и установка нового) с системой управления (приобретение и установка СУН-1*75 -1 ед.) на котельной п. Расцвет и установка центробежных насосов Etabloc ( ETB) - 2 ед. с системой управления (приобретение и установка ШУН-2*18,5 -1 ед.) на котельной п. Тепличный - 1244,1 (РБ)</t>
    </r>
  </si>
  <si>
    <r>
      <rPr>
        <b/>
        <sz val="12"/>
        <color theme="1"/>
        <rFont val="Times New Roman"/>
        <family val="1"/>
        <charset val="204"/>
      </rPr>
      <t>Улучшение качества питьевой воды и очистки сточных вод</t>
    </r>
    <r>
      <rPr>
        <sz val="12"/>
        <color theme="1"/>
        <rFont val="Times New Roman"/>
        <family val="1"/>
        <charset val="204"/>
      </rPr>
      <t xml:space="preserve"> - Строительство самотечного коллектора от жилых домов по ул. Перспективная до ул. 30 лет Победы п. Усть-Абакан</t>
    </r>
  </si>
  <si>
    <t>Обеспечение инженерной инфраструктурой земельных участков  под малоэтажное жилищное строительство</t>
  </si>
  <si>
    <t xml:space="preserve">
</t>
  </si>
  <si>
    <r>
      <rPr>
        <b/>
        <sz val="12"/>
        <color theme="1"/>
        <rFont val="Times New Roman"/>
        <family val="1"/>
        <charset val="204"/>
      </rPr>
      <t>1. Улучшение муниципального жилищного фонда</t>
    </r>
    <r>
      <rPr>
        <sz val="12"/>
        <color theme="1"/>
        <rFont val="Times New Roman"/>
        <family val="1"/>
        <charset val="204"/>
      </rPr>
      <t xml:space="preserve"> - Доможаковский с/с                                                                               </t>
    </r>
    <r>
      <rPr>
        <b/>
        <sz val="12"/>
        <color theme="1"/>
        <rFont val="Times New Roman"/>
        <family val="1"/>
        <charset val="204"/>
      </rPr>
      <t>2. Поддержка муниципальных программ формирования современной городской среды: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благоустройство дворовых территорий многоквартирных домов;
благоустройство наиболее посещаемой муниципальной территории общего пользования населенного пункта
</t>
    </r>
  </si>
  <si>
    <r>
      <rPr>
        <b/>
        <sz val="12"/>
        <color theme="1"/>
        <rFont val="Times New Roman"/>
        <family val="1"/>
        <charset val="204"/>
      </rPr>
      <t xml:space="preserve">Мероприятия, направленные на стимулирование деловой активности хозяйствующих субъектов, осуществляющих торговую деятельность: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Проводится ежеквартальный мониторинг цен на товары первой необходимости, в 1 квартале 2017 г. в районном центре  проведены три ярмарки выходного дня (21.01.2017г., 18.02.2017 г. и 18.03.2017 г.), с участием 47 субъектов малого бизнеса, сельскохозяйственных  товаров и продуктов ее переработки было реализовано на 1350,9 тыс. руб. </t>
    </r>
  </si>
  <si>
    <r>
      <rPr>
        <b/>
        <sz val="12"/>
        <rFont val="Times New Roman"/>
        <family val="1"/>
        <charset val="204"/>
      </rPr>
      <t xml:space="preserve">Мероприятия в сфере поддержки малого и среднего предпринимательства - 10,0 (РБ), из них: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Повышение профессионального уровня предпринимателей через организацию и проведение семинаров, круглых столов, "голубых огоньков" и других мероприятий - 10,0 (РБ) (Оплата ООО "Налоги. Бизнес. Право" за проведение семинара для предпринимателей в 2016 г.)</t>
    </r>
  </si>
  <si>
    <r>
      <rPr>
        <b/>
        <sz val="12"/>
        <rFont val="Times New Roman"/>
        <family val="1"/>
        <charset val="204"/>
      </rPr>
      <t>1. Улучшение жилищных условий граждан, молодых семей и молодых специалистов, проживающих в сельской местности: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Подготовка пакета документов по включению в Перечень получателей субсидий на 2017 год - 3чел, в том числе молодые семьи и молодые специалисты - 2чел., граждане - 1 чел.;  на 2018 год - 5 чел..                                                                          </t>
    </r>
    <r>
      <rPr>
        <b/>
        <sz val="12"/>
        <rFont val="Times New Roman"/>
        <family val="1"/>
        <charset val="204"/>
      </rPr>
      <t>2.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Обеспечение сельских населенных пунктов объектами социальной и инженерной инфраструктуры:                                        </t>
    </r>
    <r>
      <rPr>
        <sz val="12"/>
        <rFont val="Times New Roman"/>
        <family val="1"/>
        <charset val="204"/>
      </rPr>
      <t xml:space="preserve">формирование пакета документов на изготовление ПСД на капитальный ремонт муниципальных учреждений культуры (п.Расцвет)  </t>
    </r>
    <r>
      <rPr>
        <b/>
        <sz val="12"/>
        <rFont val="Times New Roman"/>
        <family val="1"/>
        <charset val="204"/>
      </rPr>
      <t xml:space="preserve">            </t>
    </r>
  </si>
  <si>
    <r>
      <t xml:space="preserve">Мероприятия по сохранению и развитию малых сел: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1.Выездная библиотека -1 раз в месяц
2. Установка малых игровых форм в аал п. Хоных Райковский сельсовет -  </t>
    </r>
    <r>
      <rPr>
        <b/>
        <sz val="12"/>
        <rFont val="Times New Roman"/>
        <family val="1"/>
        <charset val="204"/>
      </rPr>
      <t xml:space="preserve">394,0 (РХ) </t>
    </r>
    <r>
      <rPr>
        <sz val="12"/>
        <rFont val="Times New Roman"/>
        <family val="1"/>
        <charset val="204"/>
      </rPr>
      <t xml:space="preserve">(кредиторка за 2016 год)
</t>
    </r>
  </si>
  <si>
    <r>
      <rPr>
        <b/>
        <u/>
        <sz val="12"/>
        <rFont val="Times New Roman"/>
        <family val="1"/>
        <charset val="204"/>
      </rPr>
      <t>Развитие дошкольного образования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1.Обеспечение деятельности подведомственных учреждений (Дошкольные организации)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- 6431,0</t>
    </r>
    <r>
      <rPr>
        <sz val="12"/>
        <rFont val="Times New Roman"/>
        <family val="1"/>
        <charset val="204"/>
      </rPr>
      <t xml:space="preserve">, из них: Субсидии на выполнения муниципального задания: оплата труда - 3197,8; услуги связи - 13,4; транспортные услуги - 43,5; коммунальные услуги - 1819,8; услуги по сод.имущества - 909,0; прочие услуги - 198,3; прочие расходы - 99,0; приобретение основных средств - 68,4; приобретение мат.запасов - 81,8.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2.Капитальный ремонт в муниципальных учреждениях, в том числе разработка проектно-сметной документации - 35,0 </t>
    </r>
    <r>
      <rPr>
        <sz val="12"/>
        <rFont val="Times New Roman"/>
        <family val="1"/>
        <charset val="204"/>
      </rPr>
      <t xml:space="preserve">ПСД для кап. ремонта парадного входа с устройством крылец и козырьков: д/с Аленушка-35,0.            </t>
    </r>
    <r>
      <rPr>
        <b/>
        <sz val="12"/>
        <rFont val="Times New Roman"/>
        <family val="1"/>
        <charset val="204"/>
      </rPr>
      <t xml:space="preserve">     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3.Мероприятия по развитию дошкольного образования - 468,0</t>
    </r>
    <r>
      <rPr>
        <sz val="12"/>
        <rFont val="Times New Roman"/>
        <family val="1"/>
        <charset val="204"/>
      </rPr>
      <t xml:space="preserve">: приобретение:                                                                                                                                                                                                                                                                                                                                                        ^Оборудования и инвентаря для медицинских кабинетов - 437,4                                                                                            ^Специальная оценка условий труда - 15,0                                                                                                                 ^Установка АУПС - 10,0                                                                                                                                                                                                                              ^Обработка кровли огнезащитным составом, испытание пожарных кранов, лестниц, ограждений - 5,6                                                             </t>
    </r>
    <r>
      <rPr>
        <b/>
        <sz val="12"/>
        <rFont val="Times New Roman"/>
        <family val="1"/>
        <charset val="204"/>
      </rPr>
      <t xml:space="preserve">4.Обеспечение государственных гарантий реализации прав на получение общедоступного и бесплатного дошкольного образования - 14695,4(РХ):  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^Субсидии на выполнения муниципального задания: из средств респуб.бюджета на оплату труда - 14674,2; услуги связи - 21,2,                                                                                                                                                                                          </t>
    </r>
    <r>
      <rPr>
        <b/>
        <u/>
        <sz val="12"/>
        <rFont val="Times New Roman"/>
        <family val="1"/>
        <charset val="204"/>
      </rPr>
      <t>Развитие начального общего, основного общего, среднего общего образования</t>
    </r>
    <r>
      <rPr>
        <sz val="12"/>
        <rFont val="Times New Roman"/>
        <family val="1"/>
        <charset val="204"/>
      </rPr>
      <t xml:space="preserve">                                                           </t>
    </r>
    <r>
      <rPr>
        <b/>
        <sz val="12"/>
        <rFont val="Times New Roman"/>
        <family val="1"/>
        <charset val="204"/>
      </rPr>
      <t>1.Обеспечение деятельности подведомственных учреждений (Общеобразовательные организации) - 60849,7</t>
    </r>
    <r>
      <rPr>
        <sz val="12"/>
        <rFont val="Times New Roman"/>
        <family val="1"/>
        <charset val="204"/>
      </rPr>
      <t xml:space="preserve">: из них: Субсидии на выполнения муниципального задания из средств МБ: оплата труда - 2330, услуги связи - 59,5, транспортные услуги - 323,7, коммунальные услуги - 6939,2, услуги по сод.имущества - 3770,1, прочие услуги - 397,1, прочие расходы - 310,9, приобретение основных средств - 224,6, приобретение мат.запасов - 3077,3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2. Капитальный ремонт в муниципальных учреждениях, в том числе проектно-сметная документация - 1120,9: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^Замена оконных деревянных блоков на пластиковые - 20,2                                                                                              ^Пожарная безопасность: установка входных, межэтажных, эвакуационных дверей, ремонт АУПС - 445,2                                                                                                                                                                                                       ^Антитеррористическая безопасность: ремонт, восстановление ограждения территории - 250,0                                                                                                                                                                                                                                                                 ^Разработка ПСД и экспертизы сметы на капитальный ремонт здания, спортивного зала - 405,5                                        </t>
    </r>
    <r>
      <rPr>
        <b/>
        <sz val="12"/>
        <rFont val="Times New Roman"/>
        <family val="1"/>
        <charset val="204"/>
      </rPr>
      <t>3. Создание условия для обеспечения современного качества образования - 1364,5</t>
    </r>
    <r>
      <rPr>
        <sz val="12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                                                          ^Установка АУПС - 13,3                                                                                                                                                                                                                           ^Разработка ПСД системы автоматической пожарной сигнализации и оповещение людей о пожаре - 35,0        ^Обработка кровли огнезащитным составом, испытание пожарных кранов, лестниц, ограждений - 754,9                                                                                                                                                                                                                                        ^Обучение по мерам пожарной безопасности - 12,9                                                                                                                                                                                                         ^Определение категории помещения по взраво-пожароопасности - 6,0                                                                                                       ^Проверка качества огнезащитной обработки деревянных конструкций - 13,6                                                                                                                                                  ^Материальные запасы по противопожарной безопасности - 17,7                                                                                                                                                ^Приобретение огнетушителей и знаков - 21,5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медицинских кабинетов - 69,1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пищеблоков - 37,5                                                                                                                                                                                           ^Санитарная безопасность:  устройство приточно-вытяжной вентиляции в пищеблоке - 87,1 ^Антитеррористическая безопасность - установка систем видеонаблюдения - 170                                                                                                                                                      ^Электробезопасность - обучение и аттестация кочегаров, рабочих по бойлеру для работы в котельных - 90,1                                                                                                                                                                                                                                                                                                                                                                                                                          ^Специальная оценка условий труда - 35,8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4.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- 65380,0 (РХ)  </t>
    </r>
    <r>
      <rPr>
        <sz val="12"/>
        <rFont val="Times New Roman"/>
        <family val="1"/>
        <charset val="204"/>
      </rPr>
      <t xml:space="preserve">^Субсидии на выполнения муниципального задания: из средств респуб.бюджета на оплату труда 64419,5; услуги связи 320,9; прочие услуги 42,0; прочие расходы 3,7; приобретение мат.запасов -593,9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5.Реализация мероприятий по развитию общеобразовательных организаций - 655,6, из них: 605,6 (РХ); 50 (РБ)</t>
    </r>
    <r>
      <rPr>
        <sz val="12"/>
        <rFont val="Times New Roman"/>
        <family val="1"/>
        <charset val="204"/>
      </rPr>
      <t xml:space="preserve">, в т.ч.:                                                                                                                                                                                                                                                             ^Благоустройство школьных дворов, школьных зданий, строительство и ремонт школьных туалетов - 605,2 (РХ)                                                                                                                                                                                                    ^Капитальный ремонт здания (ремонт кровли) - 0,4 (РХ)                                                                                                                                                                                                                                                                                                                                                             ^Организация спортивных секций для детей в общеобразовательных учреждениях - 50,0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6. Организация школьного питания - 1077,5</t>
    </r>
    <r>
      <rPr>
        <sz val="12"/>
        <rFont val="Times New Roman"/>
        <family val="1"/>
        <charset val="204"/>
      </rPr>
      <t xml:space="preserve">  2057 чел.- 703,2 (РХ),  2057 чел.- 374,3(РБ)                      </t>
    </r>
    <r>
      <rPr>
        <b/>
        <u/>
        <sz val="12"/>
        <rFont val="Times New Roman"/>
        <family val="1"/>
        <charset val="204"/>
      </rPr>
      <t>Обеспечение условий развития сферы образования: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1.Органы местного самоуправления - 1117,3</t>
    </r>
    <r>
      <rPr>
        <sz val="12"/>
        <rFont val="Times New Roman"/>
        <family val="1"/>
        <charset val="204"/>
      </rPr>
      <t xml:space="preserve">, в т.ч.: ^Субсидии на обеспечение деятельности средства районного бюджета: оплата труда - 1021,3, услуги связи - 31,9, услуги по сод.имущества - 4,3, прочие услуги - 1,8, приобретение основных средств - 48,0, приобретение мат.запасов - 10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2.Обеспечение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обслуживания) - 3386,5 </t>
    </r>
    <r>
      <rPr>
        <sz val="12"/>
        <rFont val="Times New Roman"/>
        <family val="1"/>
        <charset val="204"/>
      </rPr>
      <t xml:space="preserve">из них: ^Субсидии на обеспечение деятельностисредства районного бюджета: оплата труда - 2913,1, услуги связи - 74,0, коммунальные услуги - 41,3, услуги по сод.имущества - 64,1, прочие услуги - 95,3, прочие расходы - 30,0, приобретение основных средств - 3,2; приобретение мат.запасов - 165,3                                                                                              </t>
    </r>
  </si>
  <si>
    <r>
      <rPr>
        <b/>
        <u/>
        <sz val="12"/>
        <rFont val="Times New Roman"/>
        <family val="1"/>
        <charset val="204"/>
      </rPr>
      <t>Развитие системы дополнительного образования детей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1.Обеспечение деятельности подведомственных учреждений (Центр дополнительного образования)- 2600,1</t>
    </r>
    <r>
      <rPr>
        <sz val="12"/>
        <rFont val="Times New Roman"/>
        <family val="1"/>
        <charset val="204"/>
      </rPr>
      <t xml:space="preserve">, в т.ч.  ^Субсидии на выполнения муниципального задания: из средств Районного бюджета - оплата труда - 2535,4; услуги связи - 6,0; коммунальные услуги - 9,9; услуги по сод.имущества - 40,3; прочие услуги - 6,6; приобретение мат.запасов - 1,9.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2.Обеспечение деятельности подведомственных учреждений (Усть-Абаканская ДШИ) - 2093,4</t>
    </r>
    <r>
      <rPr>
        <sz val="12"/>
        <rFont val="Times New Roman"/>
        <family val="1"/>
        <charset val="204"/>
      </rPr>
      <t xml:space="preserve">, из них:  ^Субсидии на выполнения муниципального задания: из средств Районного бюджета: оплата труда - 1755,9; услуги связи - 5,8; коммунальные услуги - 281,7; услуги по сод.имущества - 46,4, прочие расходы - 3,6.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3.Обеспечение деятельности подведомственных учреждений (Усть-Абаканская СШ) - 3554,0</t>
    </r>
    <r>
      <rPr>
        <sz val="12"/>
        <rFont val="Times New Roman"/>
        <family val="1"/>
        <charset val="204"/>
      </rPr>
      <t xml:space="preserve">, в т.ч.  ^Субсидии на выполнения муниципального задания: из средств Районного бюджета - оплата труда - 3163,3; услуги связи - 8,5; коммунальные услуги - 147,6, услуги по сод.имущества - 17,2; прочие услуги - 76,7; прочие расходы - 59,5; приобретение мат.запасов - 81,2                                                                                                                                                                                                              </t>
    </r>
    <r>
      <rPr>
        <b/>
        <u/>
        <sz val="12"/>
        <rFont val="Times New Roman"/>
        <family val="1"/>
        <charset val="204"/>
      </rPr>
      <t>Выявление и поддержка одаренных детей и талантливой молодежи</t>
    </r>
    <r>
      <rPr>
        <sz val="12"/>
        <rFont val="Times New Roman"/>
        <family val="1"/>
        <charset val="204"/>
      </rPr>
      <t xml:space="preserve">                                                                                </t>
    </r>
    <r>
      <rPr>
        <b/>
        <sz val="12"/>
        <rFont val="Times New Roman"/>
        <family val="1"/>
        <charset val="204"/>
      </rPr>
      <t>1.Создание условия для обеспечения современного качества образования - 29,5 (РБ)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Участие обучающихся (команд школьников) и их сопровождающих (руководителей) в республиканских, межрегиональных, всероссийских учебно-тренировочных сборах, спортивных соревнованиях, школах для одаренных детей и других международных и всероссийских мероприятиях: поездка в г. Красноярск спортсменов МБОУ "Доможаковская СОШ" , МБОУ Сапоговская СОШ", МБОУ "Расцветская СОШ" транспортные расходы из с-в МБ - 29,5</t>
    </r>
  </si>
  <si>
    <r>
      <t xml:space="preserve">1.Развитие и поддержка народного творчества - 10,0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1.1. Организация выставок народно-прикладного творчества, в том числе: Районная выставка детского ДПТ. Выставка-конкурс декоративно-прикладного творчества: «Новогоднее настроение», «Моя земля- моя планета», «Из мастеровых в профессионалы», «Бисерные переливы» /оформление выставки-5,0, призы-5,0/                                                                                                                                                                                                                    1.2.Проведение разножанровых фестивалей и конкурсов, в том числе: Районный конкурс «Учитель года».
</t>
    </r>
  </si>
  <si>
    <r>
      <t xml:space="preserve">1.Осуществление государственных полномочий по организации и осуществлению деятельности по опеке и попечительству - 694,3 (РХ): </t>
    </r>
    <r>
      <rPr>
        <sz val="12"/>
        <rFont val="Times New Roman"/>
        <family val="1"/>
        <charset val="204"/>
      </rPr>
      <t xml:space="preserve">субсидии на выполнения муниципального задания: на оплату труда 611,2т.р., услуги связи 24,9 т.р., услуги по содержанию имущества 20,4 т.р., прочие услуги 9,8т.р., приобретение мат.запасов  28,0 т.р.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2.Предоставление ежемесячных денежных  выплат на содержание детей-сирот и детей, оставшихся без попечения родителей в семье опекуна и приёмной семье, а также вознаграждение, причитающееся приёмному родителю - 6556,0 (РХ)</t>
    </r>
    <r>
      <rPr>
        <sz val="12"/>
        <rFont val="Times New Roman"/>
        <family val="1"/>
        <charset val="204"/>
      </rPr>
      <t>, в том числе: Опекунское пособие  281 реб. - 4152,9; вознаграждение приемным семьям 77 чел. - 2 403,1.</t>
    </r>
  </si>
  <si>
    <r>
      <rPr>
        <b/>
        <sz val="12"/>
        <rFont val="Times New Roman"/>
        <family val="1"/>
        <charset val="204"/>
      </rPr>
      <t>1. Социальные выплаты гражданам - 788,9</t>
    </r>
    <r>
      <rPr>
        <sz val="12"/>
        <rFont val="Times New Roman"/>
        <family val="1"/>
        <charset val="204"/>
      </rPr>
      <t xml:space="preserve">,  из них:                                                                                                                       ^Доплаты к пенсиям муниципальным служащим - 735,2;                                                                                                                  ^Оказание материальной помощи малообеспеченным категориям населения - 17,0 (3 человека);                                                                                                ^Обеспечение мер социальной поддержки специалистов культуры, проживающих в сельской местности - 6,7 (компенсация за комунальные услуги);                                                                                                                                           ^Оказание адресной помощи малоимущим гражданам, пострадавшим от пожара, а также ремонт и восстановление отопительных печей и ветхих отопительных сетей, находящихся в пожароопасном состоянии (3 человека) - 30,0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2.Осуществление государственных полномочий по выплатам гражданам, имеющим детей - 1444,4 (РБ) ^</t>
    </r>
    <r>
      <rPr>
        <sz val="12"/>
        <rFont val="Times New Roman"/>
        <family val="1"/>
        <charset val="204"/>
      </rPr>
      <t>Компенсация части родительской платы за присмотр и уход за ребенком в муниципальных образовательных организациях</t>
    </r>
  </si>
  <si>
    <r>
      <rPr>
        <b/>
        <sz val="12"/>
        <color theme="1"/>
        <rFont val="Times New Roman"/>
        <family val="1"/>
        <charset val="204"/>
      </rPr>
      <t>Содействие в обеспеченности жилыми помещениями молодых семей: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1.Проведение консультаций молодым семьям.-12шт.
2.Формирования списков молодых семей для участия в Программе в 2018г. – 3 семей.
3.Прием и оформление документов -3 семей                                                                                                                                                                                                                   4.Выдано свидетельств в 2017 году - 0                                                                                                                                                                                            
5.Выплата субсидий  молодым семьям получившим свидетельства в 2017 году- 0 семей; </t>
    </r>
  </si>
  <si>
    <r>
      <rPr>
        <b/>
        <sz val="12"/>
        <rFont val="Times New Roman"/>
        <family val="1"/>
        <charset val="204"/>
      </rPr>
      <t>Переселение граждан из аварийного и непригодного для проживания жилищного фонда:</t>
    </r>
    <r>
      <rPr>
        <sz val="12"/>
        <rFont val="Times New Roman"/>
        <family val="1"/>
        <charset val="204"/>
      </rPr>
      <t xml:space="preserve">                                 Иные межбюджетные трансферты на строительство или приобретение жилых помещений с целью реализации мероприятий по переселению граждан, проживающих в жилищном фонде, признанном в установленном порядке непригодным для проживания</t>
    </r>
  </si>
  <si>
    <t xml:space="preserve">Строительство и реконструкция, содержание, ремонт, капитальный ремонт автомобильных дорог общего пользования местного значения </t>
  </si>
  <si>
    <r>
      <t>Обеспечение потребности населения в перевозках пассажиров на социально значимых маршрутах - 605,4</t>
    </r>
    <r>
      <rPr>
        <sz val="12"/>
        <color theme="1"/>
        <rFont val="Times New Roman"/>
        <family val="1"/>
        <charset val="204"/>
      </rPr>
      <t>, в том числе: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Организация межмуниципального транспортного обслуживания населения по маршрутам: №104 Московское-В-Биджа, №113 Расцвет-Тепличный-Зеленое, №115 Калинино-Ташеба-Сапогов, №501 Усть-Абакан-Чарков-Ах-Хол.                        </t>
    </r>
  </si>
  <si>
    <r>
      <t xml:space="preserve">Поддержка объектов коммунальной инфраструктуры: </t>
    </r>
    <r>
      <rPr>
        <sz val="12"/>
        <rFont val="Times New Roman"/>
        <family val="1"/>
        <charset val="204"/>
      </rPr>
      <t xml:space="preserve">Подана заявка на получение субсидии из республиканского бюджета РХ и иные межбюджнтные трансферты на мероприятия:  
^Капитальный ремонт котельного оборудования центральной котельной с. Зеленое                                                                                              ^Капитальный ремонт ЦТП1; Кап ремонт инженерных сетей; Капитальный ремонт котельного оборудования котельных рп Усть-Абакан                                                                                                                                                                        ^Капитальный ремонт инженерных сетей п. Тепличный, п. Расцвет; Капитальный ремонт котельной п. Расцвет; </t>
    </r>
  </si>
  <si>
    <t xml:space="preserve">Заместитель Главы администрации </t>
  </si>
  <si>
    <t>Усть-Абаканского района по финансам и экономике</t>
  </si>
  <si>
    <t>- руководитель УФиЭ администрации Усть-Абаканского района</t>
  </si>
  <si>
    <r>
      <rPr>
        <b/>
        <sz val="12"/>
        <rFont val="Times New Roman"/>
        <family val="1"/>
        <charset val="204"/>
      </rPr>
      <t>1.Обеспечение развития отрасли туризма</t>
    </r>
    <r>
      <rPr>
        <sz val="12"/>
        <rFont val="Times New Roman"/>
        <family val="1"/>
        <charset val="204"/>
      </rPr>
      <t xml:space="preserve"> - </t>
    </r>
    <r>
      <rPr>
        <b/>
        <sz val="12"/>
        <rFont val="Times New Roman"/>
        <family val="1"/>
        <charset val="204"/>
      </rPr>
      <t>194,2</t>
    </r>
    <r>
      <rPr>
        <sz val="12"/>
        <rFont val="Times New Roman"/>
        <family val="1"/>
        <charset val="204"/>
      </rPr>
      <t xml:space="preserve"> в т.ч.: (оплата труда - 175,0; страховые взносы - 7,8; услуги связи - 0,9; тех.обслужив.авто - 0,9; прочие услуги -6,7 ОСАГО; пени - 0,5, гос.пошлина -2,0; ГСМ - 0,4)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2. Организация, координация туристической деятельности и продвижения туристического продукта</t>
    </r>
    <r>
      <rPr>
        <sz val="12"/>
        <rFont val="Times New Roman"/>
        <family val="1"/>
        <charset val="204"/>
      </rPr>
      <t xml:space="preserve"> - </t>
    </r>
    <r>
      <rPr>
        <b/>
        <sz val="12"/>
        <rFont val="Times New Roman"/>
        <family val="1"/>
        <charset val="204"/>
      </rPr>
      <t>2,6</t>
    </r>
    <r>
      <rPr>
        <sz val="12"/>
        <rFont val="Times New Roman"/>
        <family val="1"/>
        <charset val="204"/>
      </rPr>
      <t xml:space="preserve"> в т.ч.: Изготовление рекламной полиграфической и иной продукции - 2,6 (изготовление календарей)</t>
    </r>
  </si>
  <si>
    <r>
      <t>1. Предоставление Усть-Абаканское общество инвалидов финансовой поддержки на осуществление уставной деятельности - 61,3</t>
    </r>
    <r>
      <rPr>
        <sz val="12"/>
        <color theme="1"/>
        <rFont val="Times New Roman"/>
        <family val="1"/>
        <charset val="204"/>
      </rPr>
      <t xml:space="preserve">, в том числе: заработная плата - 45,4; страховые взносы  - 13,8; услуги связи - 1,4; услуги банка - 0,5, почтовые расходы - 0,2)                                 </t>
    </r>
    <r>
      <rPr>
        <b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2.Другие мероприятия в области системы реабилитации и социальной интеграции ветеранов и инвалидов - 1,0</t>
    </r>
    <r>
      <rPr>
        <sz val="12"/>
        <color theme="1"/>
        <rFont val="Times New Roman"/>
        <family val="1"/>
        <charset val="204"/>
      </rPr>
      <t>, в том числе: проведение соревнований по настольным играм среди детей-инвалидов-1,0</t>
    </r>
  </si>
  <si>
    <r>
      <rPr>
        <b/>
        <sz val="12"/>
        <rFont val="Times New Roman"/>
        <family val="1"/>
        <charset val="204"/>
      </rPr>
      <t>1.Обеспечение деятельности подведомственных учреждений ("Единая дежурная диспетчерская служба") - 369,6</t>
    </r>
    <r>
      <rPr>
        <sz val="12"/>
        <rFont val="Times New Roman"/>
        <family val="1"/>
        <charset val="204"/>
      </rPr>
      <t xml:space="preserve">, из них заработная плата - 368,3, страховые взносы - 1,3.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2.Мероприятия по защите населения Усть-Абаканского района от чрезвычайных ситуаций, пожарной безопасности и безопасности на водных объектах - 3,8,</t>
    </r>
    <r>
      <rPr>
        <sz val="12"/>
        <rFont val="Times New Roman"/>
        <family val="1"/>
        <charset val="204"/>
      </rPr>
      <t xml:space="preserve"> из них: ^Печать топографических карт (предупреждение паводка - 1шт, предупреждение природных пожаров - 1 шт) – 2,6; ^Баннер в ЕДДС – 1,2.
</t>
    </r>
  </si>
  <si>
    <r>
      <rPr>
        <b/>
        <sz val="12"/>
        <rFont val="Times New Roman"/>
        <family val="1"/>
        <charset val="204"/>
      </rPr>
      <t>1.Обеспечение деятельности управления землепользования - 1143,4</t>
    </r>
    <r>
      <rPr>
        <sz val="12"/>
        <rFont val="Times New Roman"/>
        <family val="1"/>
        <charset val="204"/>
      </rPr>
      <t xml:space="preserve">: из них: заработная плата - 968,6; страховые взносы - 4,5; услуги связи - 28,6; прочие расходы - 4,9 (жесткий диск); коммунальные услуги - 60,7; прочие услуги - 20,8 (ОСАГО - 3,1; обучение специалиста - 17,7); приобретение мат.запасов - 52,2 (хоз.товары - 6,6; канц.товары - 6,2; ГСМ - 36,2, банер - 3,2); пени - 0,2; гос.пошлина за постановку на учет автомобиля - 2,9.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2.Содержание объекта по утилизации - 137,5, из них:                                                                                                             ^</t>
    </r>
    <r>
      <rPr>
        <sz val="12"/>
        <rFont val="Times New Roman"/>
        <family val="1"/>
        <charset val="204"/>
      </rPr>
      <t xml:space="preserve">Охрана биотермической ямы </t>
    </r>
    <r>
      <rPr>
        <b/>
        <sz val="12"/>
        <rFont val="Times New Roman"/>
        <family val="1"/>
        <charset val="204"/>
      </rPr>
      <t>- 54,4 РБ</t>
    </r>
    <r>
      <rPr>
        <sz val="12"/>
        <rFont val="Times New Roman"/>
        <family val="1"/>
        <charset val="204"/>
      </rPr>
      <t xml:space="preserve"> (заработная плата согласно договора);                                                                                 ^Осуществление отдельных государственных полномочий по предупреждению и ликвидации болезней животных - </t>
    </r>
    <r>
      <rPr>
        <b/>
        <sz val="12"/>
        <rFont val="Times New Roman"/>
        <family val="1"/>
        <charset val="204"/>
      </rPr>
      <t>83,1 РХ</t>
    </r>
    <r>
      <rPr>
        <sz val="12"/>
        <rFont val="Times New Roman"/>
        <family val="1"/>
        <charset val="204"/>
      </rPr>
      <t xml:space="preserve"> (заработная плата  - 64,1; страховые взносы  - 19,0)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 Подготовка Положения о проведении конно-спортивных соревнованияй, посвященных Дню Победы 9 Мая в аале Райков</t>
    </r>
  </si>
  <si>
    <r>
      <rPr>
        <b/>
        <sz val="12"/>
        <rFont val="Times New Roman"/>
        <family val="1"/>
        <charset val="204"/>
      </rPr>
      <t xml:space="preserve">1.Совершенствование библиотечной деятельности:     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1.1 Обеспечение деятельности подведомственных учреждений (МБУК «Усть-Абаканская ЦБС») - </t>
    </r>
    <r>
      <rPr>
        <b/>
        <sz val="12"/>
        <rFont val="Times New Roman"/>
        <family val="1"/>
        <charset val="204"/>
      </rPr>
      <t>3307,3</t>
    </r>
    <r>
      <rPr>
        <sz val="12"/>
        <rFont val="Times New Roman"/>
        <family val="1"/>
        <charset val="204"/>
      </rPr>
      <t xml:space="preserve"> в т.ч. заработная плата - 2641,5; страховые взносы - 252,4; услуги связи - 64,3; коммунальные услуги - 187,5; обслуж.им-ва - 34,4; установка антивирусной программы - 1,6; пени - 17,3; основные средства - 13,3 (станция водоснабжения-7,8; мойка с тумбой-3,5; светильники-2,0); мат. запасы - 95,0 (уголь-15,0; стр.матер-75,8; хоз.тов.-1,2; бланки-3,0)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2. Сохранение культурных ценностей: </t>
    </r>
    <r>
      <rPr>
        <sz val="12"/>
        <rFont val="Times New Roman"/>
        <family val="1"/>
        <charset val="204"/>
      </rPr>
      <t xml:space="preserve"> 
2.1.Обеспечение деятельности подведомственных учреждений (МКУК «Усть-Абаканский историко-краеведческий музей») - </t>
    </r>
    <r>
      <rPr>
        <b/>
        <sz val="12"/>
        <rFont val="Times New Roman"/>
        <family val="1"/>
        <charset val="204"/>
      </rPr>
      <t xml:space="preserve">92,0 </t>
    </r>
    <r>
      <rPr>
        <sz val="12"/>
        <rFont val="Times New Roman"/>
        <family val="1"/>
        <charset val="204"/>
      </rPr>
      <t xml:space="preserve">в т.ч. заработная плата - 63,9; страховые взносы - 20,7, услуги связи - 0,9; ремонт газового оборудования - 4,2; пеня - 2,3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3. Развитие архивного дела: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3.1.Арендная плата за пользование помещением под архив - 20,0;    </t>
    </r>
  </si>
  <si>
    <r>
      <rPr>
        <b/>
        <sz val="12"/>
        <rFont val="Times New Roman"/>
        <family val="1"/>
        <charset val="204"/>
      </rPr>
      <t>1.Органы местного самоуправления - 534,7</t>
    </r>
    <r>
      <rPr>
        <sz val="12"/>
        <rFont val="Times New Roman"/>
        <family val="1"/>
        <charset val="204"/>
      </rPr>
      <t xml:space="preserve"> в т.ч. (заработная плата - 412,8; страховые взносы - 12,2; услуги связи - 12,4; обслуж. им-ва - 7,5 (заправка катриджа; замена фотовала, тех.обсл. авто., ремонт принтера); прочие услуги 20,4 (автострахование - 1,7;  антивируск - 3,3;  установка информ.коммун. технологии "Консультант" - 14,6; антивирусная программа - 2,1; установка программы для слабовидящих - 2,0); пеня - 2,9; основные ср-ва - 15,1 (офисное кресло); метер. запасы - 51,4 (ГСМ - 34,6, канц.товары - 16,8)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2.Обеспечение деятельности подведомственных учреждений - 1949,2</t>
    </r>
    <r>
      <rPr>
        <sz val="12"/>
        <rFont val="Times New Roman"/>
        <family val="1"/>
        <charset val="204"/>
      </rPr>
      <t xml:space="preserve"> в т.ч.(заработная плата - 1826,9; страховые взносы  - 52,2; услуги связи - 6,5; заправка картриджа - 12,2; прочие услуги - 3,5 (установка антивирусной прграммы); пеня - 2,7; основные средства - 3,9 (калькулятор, степлер, флэшкарта); матер.запасы - 41,3 (канц.товары).</t>
    </r>
  </si>
  <si>
    <r>
      <rPr>
        <b/>
        <sz val="12"/>
        <rFont val="Times New Roman"/>
        <family val="1"/>
        <charset val="204"/>
      </rPr>
      <t xml:space="preserve">1. Обеспечение деятельности подведомственных учреждений </t>
    </r>
    <r>
      <rPr>
        <sz val="12"/>
        <rFont val="Times New Roman"/>
        <family val="1"/>
        <charset val="204"/>
      </rPr>
      <t xml:space="preserve">- </t>
    </r>
    <r>
      <rPr>
        <b/>
        <sz val="12"/>
        <rFont val="Times New Roman"/>
        <family val="1"/>
        <charset val="204"/>
      </rPr>
      <t xml:space="preserve">223,1 </t>
    </r>
    <r>
      <rPr>
        <sz val="12"/>
        <rFont val="Times New Roman"/>
        <family val="1"/>
        <charset val="204"/>
      </rPr>
      <t xml:space="preserve">в т.ч. заработная плата - 163,7; страховые взносы - 41,8; услуги связи - 7,1; пеня - 10,5.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2. Мероприятия в области молодежной политики:  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2.1 Районные мероприятия с детьми и молодежью - </t>
    </r>
    <r>
      <rPr>
        <b/>
        <sz val="12"/>
        <rFont val="Times New Roman"/>
        <family val="1"/>
        <charset val="204"/>
      </rPr>
      <t>18,0</t>
    </r>
    <r>
      <rPr>
        <sz val="12"/>
        <rFont val="Times New Roman"/>
        <family val="1"/>
        <charset val="204"/>
      </rPr>
      <t>, в том числе: "День открытых дверей ФГБОУ ВЩ "ХГУ им.Н.Ф.Катанова"ст.340 -5,0 /оформление, канц.товары, продукты/; "Встреча 3-х поколений" - 13,0 /ст.290-7,0 призы; ст.340 - 6,0 оформл.мероприятия, продукты/</t>
    </r>
  </si>
  <si>
    <r>
      <rPr>
        <b/>
        <sz val="12"/>
        <color theme="1"/>
        <rFont val="Times New Roman"/>
        <family val="1"/>
        <charset val="204"/>
      </rPr>
      <t xml:space="preserve">1. Предоставление Усть-Абаканскому районному обществу ветеранов финансовой поддержки на осуществление уставной деятельности </t>
    </r>
    <r>
      <rPr>
        <sz val="12"/>
        <color theme="1"/>
        <rFont val="Times New Roman"/>
        <family val="1"/>
        <charset val="204"/>
      </rPr>
      <t xml:space="preserve">- </t>
    </r>
    <r>
      <rPr>
        <b/>
        <sz val="12"/>
        <color theme="1"/>
        <rFont val="Times New Roman"/>
        <family val="1"/>
        <charset val="204"/>
      </rPr>
      <t>54,8</t>
    </r>
    <r>
      <rPr>
        <sz val="12"/>
        <color theme="1"/>
        <rFont val="Times New Roman"/>
        <family val="1"/>
        <charset val="204"/>
      </rPr>
      <t xml:space="preserve"> в т.ч. (заработная плата - 38,8; страховые взносы -11,7; услуги связи -3,9; услуги сбербанка-0,4);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  <charset val="204"/>
      </rPr>
      <t xml:space="preserve">2. Мероприятия в области системы реабилитации и социальной интеграции ветеранов и инвалидов - 1,0 </t>
    </r>
    <r>
      <rPr>
        <sz val="12"/>
        <color theme="1"/>
        <rFont val="Times New Roman"/>
        <family val="1"/>
        <charset val="204"/>
      </rPr>
      <t xml:space="preserve">в т.ч. Цикл мероприятий к "Дню Победы" </t>
    </r>
  </si>
  <si>
    <r>
      <rPr>
        <b/>
        <sz val="12"/>
        <color theme="1"/>
        <rFont val="Times New Roman"/>
        <family val="1"/>
        <charset val="204"/>
      </rPr>
      <t>1.Обеспечение деятельности УИО - 1089,6</t>
    </r>
    <r>
      <rPr>
        <sz val="12"/>
        <color theme="1"/>
        <rFont val="Times New Roman"/>
        <family val="1"/>
        <charset val="204"/>
      </rPr>
      <t xml:space="preserve">, в т.ч. (заработная плата - 885,5; страховые взносы - 30,7;  услуги связи - 30,7; ремонт и обслуж.орг.техники - 9,2; обслуживание и обновление программ - 34,0; повышение квалификации - 11,5; канц.товары, ГСМ - 83,0; конверты - 5,0.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  <charset val="204"/>
      </rPr>
      <t>2.Оценка недвижимости, признание прав и регулирование отношений по государственной и муниципальной собственности - 80,0</t>
    </r>
    <r>
      <rPr>
        <sz val="12"/>
        <color theme="1"/>
        <rFont val="Times New Roman"/>
        <family val="1"/>
        <charset val="204"/>
      </rPr>
      <t>, оценка коэффициентов по арендной плате за пользование земельными участками</t>
    </r>
  </si>
  <si>
    <r>
      <rPr>
        <b/>
        <sz val="12"/>
        <color theme="1"/>
        <rFont val="Times New Roman"/>
        <family val="1"/>
        <charset val="204"/>
      </rPr>
      <t>Обеспечение деятельности органов местного самоуправления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- 1304,4,</t>
    </r>
    <r>
      <rPr>
        <sz val="12"/>
        <color theme="1"/>
        <rFont val="Times New Roman"/>
        <family val="1"/>
        <charset val="204"/>
      </rPr>
      <t xml:space="preserve"> в т.ч.: (заработная плата - 995,1; страховые взносы - 26,9, транспортные услуги - 3,6; прочие выплаты - 3,0; услуги связи - 19,9;  программное обслуживание - 110,0; коммунальные услуги - 38,3; содержание имущества - 7,0; прочие работы, услуги - 80,6; увеличение стоимости мат.запасов - 18,6; уплата иных платежей - 1,3)     </t>
    </r>
  </si>
  <si>
    <r>
      <rPr>
        <b/>
        <sz val="12"/>
        <rFont val="Times New Roman"/>
        <family val="1"/>
        <charset val="204"/>
      </rPr>
      <t>1.Осуществление муниципальных функций в финансовой сфере</t>
    </r>
    <r>
      <rPr>
        <sz val="12"/>
        <rFont val="Times New Roman"/>
        <family val="1"/>
        <charset val="204"/>
      </rPr>
      <t xml:space="preserve"> - обеспечение деятельности УФиЭ - </t>
    </r>
    <r>
      <rPr>
        <b/>
        <sz val="12"/>
        <rFont val="Times New Roman"/>
        <family val="1"/>
        <charset val="204"/>
      </rPr>
      <t>1731,9</t>
    </r>
    <r>
      <rPr>
        <sz val="12"/>
        <rFont val="Times New Roman"/>
        <family val="1"/>
        <charset val="204"/>
      </rPr>
      <t xml:space="preserve">, в т.ч.: (заработная плата – 1281,4; страховые взносы – 197,6; услуги связи – 39,5; программное сопровождение – 109,6; прочие услуги – 39,5; приобретение основных средств – 9,2; приобретение мат.запасов –  17,7; пени –  37,4).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2.Выравнивание бюджетной обеспеченности и обеспечение сбалансированности бюджетов муниципальных образований Усть-Абаканского района 12302,2,</t>
    </r>
    <r>
      <rPr>
        <sz val="12"/>
        <rFont val="Times New Roman"/>
        <family val="1"/>
        <charset val="204"/>
      </rPr>
      <t xml:space="preserve"> из них:                                                                                                   ^Дотации на выравнивание бюджетной обеспеченности поселений - 9071,0                                                                                                                                                 ^Иные межбюджетные трансферты на поддержку мер по обеспечению сбалансированности бюджетов поселений - 3231,2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3.Обеспечение деятельности подведомственных учреждений (обеспечение деятельности МКУ "Усть-Абаканская районная правовая служба" - 1108,9</t>
    </r>
    <r>
      <rPr>
        <sz val="12"/>
        <rFont val="Times New Roman"/>
        <family val="1"/>
        <charset val="204"/>
      </rPr>
      <t xml:space="preserve">, в т.ч.(заработная плата - 941,7; страховые взносы  - 30,6;  командировочные – 18,0; услуги связи - 18,6; обслуживание программ - 13,2; прочие услуги  - 33,4; ГСМ – 19,7; материальные запасы – 19,9; гос.пошлина - 13,8)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4.Осуществление государственных полномочий по образованию и обеспечению деятельности комиссий по делам несовершеннолетних и защите их прав - 66,5(РХ)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5.Осуществление органами местного самоуправления государственных полномочий в области охраны труда - 73,5 (РХ)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6.Осуществление государственных полномочий по созданию, организации и обеспечению деятельности административных комиссий муниципальных образований - 81,0(РХ)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7.Процентные платежи за обслуживание государственных займов и кредитов - 516,7</t>
    </r>
    <r>
      <rPr>
        <sz val="12"/>
        <rFont val="Times New Roman"/>
        <family val="1"/>
        <charset val="204"/>
      </rPr>
      <t xml:space="preserve">(РБ)  </t>
    </r>
    <r>
      <rPr>
        <b/>
        <sz val="12"/>
        <rFont val="Times New Roman"/>
        <family val="1"/>
        <charset val="204"/>
      </rPr>
      <t xml:space="preserve"> </t>
    </r>
  </si>
  <si>
    <r>
      <rPr>
        <b/>
        <sz val="12"/>
        <rFont val="Times New Roman"/>
        <family val="1"/>
        <charset val="204"/>
      </rPr>
      <t xml:space="preserve">Обеспечение развития отрасли культуры: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1. Обеспечение деятельности подведомственных учреждений (РДК Дружба, ДК им.Гагарина) </t>
    </r>
    <r>
      <rPr>
        <sz val="12"/>
        <rFont val="Times New Roman"/>
        <family val="1"/>
        <charset val="204"/>
      </rPr>
      <t xml:space="preserve">- </t>
    </r>
    <r>
      <rPr>
        <b/>
        <sz val="12"/>
        <rFont val="Times New Roman"/>
        <family val="1"/>
        <charset val="204"/>
      </rPr>
      <t>2061,7</t>
    </r>
    <r>
      <rPr>
        <sz val="12"/>
        <rFont val="Times New Roman"/>
        <family val="1"/>
        <charset val="204"/>
      </rPr>
      <t xml:space="preserve">, в т.ч.: заработная плата - 1671,4; страховые взносы  - 51,8; услуги связи - 16,0; ком.услуги - 230,9; обслуж.им-ва - 24,9; прочие услуги - 10,0 (услуга за оценку рыночной стоимости арендной платы площади); пеня- 1,0; основные ср-ва - 3,1(инвентарь); матер.запасы 52,6 (канц.товары - 1,0, хоз.товары - 6,6; гсм - 45,0).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2. Мероприятия по поддержке и развитию культуры, искусства и архивного дела:   </t>
    </r>
    <r>
      <rPr>
        <sz val="12"/>
        <rFont val="Times New Roman"/>
        <family val="1"/>
        <charset val="204"/>
      </rPr>
      <t xml:space="preserve">                                                             2.1. Организация и проведение районных фестивалей, конкурсов, согласно календарного плана - </t>
    </r>
    <r>
      <rPr>
        <b/>
        <sz val="12"/>
        <rFont val="Times New Roman"/>
        <family val="1"/>
        <charset val="204"/>
      </rPr>
      <t>53,0</t>
    </r>
    <r>
      <rPr>
        <sz val="12"/>
        <rFont val="Times New Roman"/>
        <family val="1"/>
        <charset val="204"/>
      </rPr>
      <t xml:space="preserve"> ч т.ч.: Конкурс «Пою мое Отечество» - 5,0 /призы/, «Широкая Масленица» - 8,0 /оформление мероприятия - 3,0; призы-5,0/, Районный праздник казачьей песни «Широка душа казачья»-15,0 /оформление - 5,0; призы - 10,0/, Республиканский праздник «Чыл Пазы» - 25,0 (оформление юрты, подворья, питание делегаций, ГСМ)
</t>
    </r>
  </si>
  <si>
    <t>1. В отчетный период в учреждениях  культуры было проведено: 42 мероприятия их посетило 1484 человека. в том числе мероприятий антинаркотической направленности: 16/ 517 чел. - для детей: 9/323 чел. - для молодёжи: 7/194 чел. Профилактика ЗОЖ: 26/ 967 чел.-для детей 11/371 чел.-для молодёжи 15/596 чел.
• Беседы: «Здоровье, самочувствие и вредные привычки» /КСК Расцвет/, «Сохрани себе завтра» /ДЦ а. Шурышев/, «В здоровье наша сила» /Весенненский СДК/, «Твой выбор» /СК п. Ташеба/, «Тату - дань моде или вред здоровью» /РДК «Дружба»/, «Все виды зависимости у человека» /СДК с. Московское/.
• Акции: «Вред Электронной сигареты» /ДК им. Гагарина/, «Расскажи где торгуют смертью» /РМЦ/.
• Кинолектории: «Пирсинг-это хорошо или плохо» /МКУ СДК Подхоз»/, «О вреде курения» /Чарковский СДК/, «Вред Электронной сигареты» /РДК «Дружба»/.
• Квест: «Найти и обезвредить» /ДК «Колос»/.                                                                                                                                    • В РДК «Дружба» разработан проект по профилактике безнадзорности и правонарушений среди несовершеннолетних «Легко ли быть молодым».
2. «Молодежным ресурсным центром» за текущий  период были проведены следующие мероприятия: «Всесибирский день профилактики ВИЧ инфекций», на центральной площади «Молодежной общественной организацией» были розданы листовки и буклеты по профилактике ВИЧ инфекций охват 120 человек
3. В библиотеках МБУК «Усть-Абаканская ЦБС» проведено 13 мероприятий, оформлено 9 книжных выставок и информационных стендов. Всего мероприятия посетило 158 человек.
Калинино - беседа «Быть здоровым: это как?»; Красноозерное - мультимедийный урок «Не сломай свою судьбу»; Капчалы - урок здоровья «Друзья вашего здоровья»; Усть-Абакан Подгорный квартал - час проблемного вопроса по наркомании «Об этом молчать нельзя!»; Московское - урок-рекомендация «Здоровый образ жизни – альтернативы нет!»; Усть-Бюрь в рамках работы клуба «Подросток» - беседа «Ты попал в беду»; беседа «Три ступени, ведущие вниз»; Вершино-Биджа - круглый стол «Стоит ли в жизни пробовать все?»; с. Калинино-2 - беседа-диалог «Жизнь стоит того, чтобы жить»; Райково - спортивная игра «Быть здоровым – здорово!»; анкетирование «Сладкая ловушка»; Тепличный - час проблемных вопросов «Цена зависимости - жизнь»; Расцвет - игровая программа «Быть здоровым - здорово».</t>
  </si>
  <si>
    <t>ВЫПИСКА из отчета о реализации муниципальных программ, действующих на территории Усть-Абаканского района за 1 квартал 2017 года.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</si>
</sst>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9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164" fontId="4" fillId="0" borderId="1" xfId="0" applyNumberFormat="1" applyFont="1" applyFill="1" applyBorder="1" applyAlignment="1">
      <alignment vertical="top"/>
    </xf>
    <xf numFmtId="164" fontId="5" fillId="0" borderId="1" xfId="0" applyNumberFormat="1" applyFont="1" applyFill="1" applyBorder="1" applyAlignment="1">
      <alignment vertical="top" wrapText="1"/>
    </xf>
    <xf numFmtId="164" fontId="3" fillId="0" borderId="1" xfId="0" applyNumberFormat="1" applyFont="1" applyFill="1" applyBorder="1" applyAlignment="1">
      <alignment horizontal="left" vertical="top"/>
    </xf>
    <xf numFmtId="0" fontId="3" fillId="0" borderId="0" xfId="0" applyNumberFormat="1" applyFont="1" applyFill="1" applyAlignment="1">
      <alignment wrapText="1"/>
    </xf>
    <xf numFmtId="0" fontId="10" fillId="0" borderId="0" xfId="0" applyFont="1" applyFill="1" applyBorder="1" applyAlignment="1">
      <alignment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164" fontId="3" fillId="0" borderId="5" xfId="0" applyNumberFormat="1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vertical="top"/>
    </xf>
    <xf numFmtId="164" fontId="2" fillId="0" borderId="1" xfId="0" applyNumberFormat="1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>
      <alignment vertical="top"/>
    </xf>
    <xf numFmtId="164" fontId="2" fillId="0" borderId="0" xfId="0" applyNumberFormat="1" applyFont="1" applyFill="1" applyBorder="1" applyAlignment="1">
      <alignment horizontal="left" vertical="top" wrapText="1"/>
    </xf>
    <xf numFmtId="0" fontId="12" fillId="0" borderId="0" xfId="0" applyFont="1" applyFill="1"/>
    <xf numFmtId="165" fontId="3" fillId="0" borderId="0" xfId="0" applyNumberFormat="1" applyFont="1" applyFill="1" applyAlignment="1">
      <alignment horizontal="right" vertical="top" wrapText="1"/>
    </xf>
    <xf numFmtId="165" fontId="5" fillId="0" borderId="1" xfId="0" applyNumberFormat="1" applyFont="1" applyFill="1" applyBorder="1" applyAlignment="1">
      <alignment horizontal="right" vertical="top"/>
    </xf>
    <xf numFmtId="165" fontId="2" fillId="0" borderId="0" xfId="0" applyNumberFormat="1" applyFont="1" applyFill="1" applyAlignment="1">
      <alignment horizontal="right" vertical="top"/>
    </xf>
    <xf numFmtId="165" fontId="2" fillId="0" borderId="0" xfId="0" applyNumberFormat="1" applyFont="1" applyFill="1" applyBorder="1" applyAlignment="1">
      <alignment horizontal="right" vertical="top"/>
    </xf>
    <xf numFmtId="165" fontId="12" fillId="0" borderId="0" xfId="0" applyNumberFormat="1" applyFont="1" applyFill="1" applyAlignment="1">
      <alignment horizontal="right" vertical="top"/>
    </xf>
    <xf numFmtId="165" fontId="3" fillId="0" borderId="0" xfId="0" applyNumberFormat="1" applyFont="1" applyFill="1" applyAlignment="1">
      <alignment horizontal="right" vertical="top"/>
    </xf>
    <xf numFmtId="164" fontId="3" fillId="0" borderId="0" xfId="0" applyNumberFormat="1" applyFont="1" applyFill="1" applyAlignment="1">
      <alignment horizontal="right" vertical="top" wrapText="1"/>
    </xf>
    <xf numFmtId="164" fontId="5" fillId="0" borderId="1" xfId="0" applyNumberFormat="1" applyFont="1" applyFill="1" applyBorder="1" applyAlignment="1">
      <alignment horizontal="right" vertical="top"/>
    </xf>
    <xf numFmtId="164" fontId="2" fillId="0" borderId="0" xfId="0" applyNumberFormat="1" applyFont="1" applyFill="1" applyBorder="1" applyAlignment="1">
      <alignment horizontal="right" vertical="top"/>
    </xf>
    <xf numFmtId="1" fontId="2" fillId="0" borderId="0" xfId="0" applyNumberFormat="1" applyFont="1" applyFill="1" applyBorder="1" applyAlignment="1">
      <alignment horizontal="right" vertical="top"/>
    </xf>
    <xf numFmtId="164" fontId="13" fillId="0" borderId="0" xfId="0" applyNumberFormat="1" applyFont="1" applyFill="1" applyBorder="1" applyAlignment="1">
      <alignment horizontal="right" vertical="top"/>
    </xf>
    <xf numFmtId="1" fontId="13" fillId="0" borderId="0" xfId="0" applyNumberFormat="1" applyFont="1" applyFill="1" applyBorder="1" applyAlignment="1">
      <alignment horizontal="right" vertical="top"/>
    </xf>
    <xf numFmtId="164" fontId="12" fillId="0" borderId="0" xfId="0" applyNumberFormat="1" applyFont="1" applyFill="1" applyAlignment="1">
      <alignment horizontal="right" vertical="top"/>
    </xf>
    <xf numFmtId="164" fontId="3" fillId="0" borderId="0" xfId="0" applyNumberFormat="1" applyFont="1" applyFill="1" applyAlignment="1">
      <alignment horizontal="right" vertical="top"/>
    </xf>
    <xf numFmtId="164" fontId="2" fillId="0" borderId="0" xfId="0" applyNumberFormat="1" applyFont="1" applyFill="1" applyAlignment="1">
      <alignment horizontal="right" vertical="top" wrapText="1"/>
    </xf>
    <xf numFmtId="164" fontId="13" fillId="0" borderId="0" xfId="0" applyNumberFormat="1" applyFont="1" applyFill="1" applyAlignment="1">
      <alignment horizontal="right" vertical="top"/>
    </xf>
    <xf numFmtId="164" fontId="2" fillId="0" borderId="0" xfId="0" applyNumberFormat="1" applyFont="1" applyFill="1" applyAlignment="1">
      <alignment horizontal="right" vertical="top"/>
    </xf>
    <xf numFmtId="165" fontId="2" fillId="0" borderId="0" xfId="0" applyNumberFormat="1" applyFont="1" applyFill="1" applyAlignment="1">
      <alignment horizontal="right" vertical="top" wrapText="1"/>
    </xf>
    <xf numFmtId="165" fontId="13" fillId="0" borderId="0" xfId="0" applyNumberFormat="1" applyFont="1" applyFill="1" applyAlignment="1">
      <alignment horizontal="right" vertical="top"/>
    </xf>
    <xf numFmtId="0" fontId="3" fillId="0" borderId="0" xfId="0" applyNumberFormat="1" applyFont="1" applyFill="1" applyAlignment="1">
      <alignment vertical="top" shrinkToFit="1"/>
    </xf>
    <xf numFmtId="0" fontId="6" fillId="0" borderId="2" xfId="0" applyFont="1" applyFill="1" applyBorder="1" applyAlignment="1">
      <alignment vertical="top" wrapText="1"/>
    </xf>
    <xf numFmtId="164" fontId="11" fillId="0" borderId="1" xfId="0" applyNumberFormat="1" applyFont="1" applyFill="1" applyBorder="1" applyAlignment="1">
      <alignment vertical="top" wrapText="1"/>
    </xf>
    <xf numFmtId="165" fontId="3" fillId="0" borderId="1" xfId="0" applyNumberFormat="1" applyFont="1" applyFill="1" applyBorder="1" applyAlignment="1">
      <alignment horizontal="right" vertical="top"/>
    </xf>
    <xf numFmtId="0" fontId="5" fillId="0" borderId="2" xfId="0" applyFont="1" applyFill="1" applyBorder="1" applyAlignment="1">
      <alignment vertical="top" wrapText="1"/>
    </xf>
    <xf numFmtId="0" fontId="6" fillId="0" borderId="5" xfId="0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horizontal="right" vertical="top"/>
    </xf>
    <xf numFmtId="0" fontId="10" fillId="0" borderId="0" xfId="0" applyFont="1" applyFill="1" applyAlignment="1">
      <alignment horizontal="right" wrapText="1"/>
    </xf>
    <xf numFmtId="164" fontId="10" fillId="0" borderId="1" xfId="0" applyNumberFormat="1" applyFont="1" applyFill="1" applyBorder="1" applyAlignment="1">
      <alignment vertical="top"/>
    </xf>
    <xf numFmtId="164" fontId="10" fillId="0" borderId="0" xfId="0" applyNumberFormat="1" applyFont="1" applyFill="1" applyBorder="1" applyAlignment="1">
      <alignment vertical="top"/>
    </xf>
    <xf numFmtId="0" fontId="10" fillId="0" borderId="0" xfId="0" applyFont="1" applyFill="1"/>
    <xf numFmtId="0" fontId="10" fillId="0" borderId="0" xfId="0" applyFont="1" applyFill="1" applyAlignment="1">
      <alignment wrapText="1"/>
    </xf>
    <xf numFmtId="0" fontId="10" fillId="0" borderId="0" xfId="0" applyNumberFormat="1" applyFont="1" applyFill="1" applyAlignment="1">
      <alignment wrapText="1"/>
    </xf>
    <xf numFmtId="0" fontId="10" fillId="0" borderId="0" xfId="0" applyNumberFormat="1" applyFont="1" applyFill="1"/>
    <xf numFmtId="165" fontId="2" fillId="0" borderId="6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right" vertical="top"/>
    </xf>
    <xf numFmtId="165" fontId="3" fillId="0" borderId="5" xfId="0" applyNumberFormat="1" applyFont="1" applyFill="1" applyBorder="1" applyAlignment="1">
      <alignment horizontal="right" vertical="top"/>
    </xf>
    <xf numFmtId="4" fontId="2" fillId="0" borderId="0" xfId="0" applyNumberFormat="1" applyFont="1" applyFill="1" applyBorder="1" applyAlignment="1">
      <alignment horizontal="right" vertical="top"/>
    </xf>
    <xf numFmtId="165" fontId="2" fillId="0" borderId="1" xfId="0" applyNumberFormat="1" applyFont="1" applyFill="1" applyBorder="1" applyAlignment="1">
      <alignment horizontal="right" vertical="top"/>
    </xf>
    <xf numFmtId="164" fontId="10" fillId="0" borderId="1" xfId="0" applyNumberFormat="1" applyFont="1" applyFill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right" vertical="top"/>
    </xf>
    <xf numFmtId="164" fontId="3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/>
    <xf numFmtId="164" fontId="15" fillId="0" borderId="1" xfId="0" applyNumberFormat="1" applyFont="1" applyFill="1" applyBorder="1" applyAlignment="1">
      <alignment horizontal="left" vertical="top" wrapText="1"/>
    </xf>
    <xf numFmtId="164" fontId="14" fillId="0" borderId="1" xfId="0" applyNumberFormat="1" applyFont="1" applyFill="1" applyBorder="1" applyAlignment="1">
      <alignment horizontal="left" vertical="top" wrapText="1"/>
    </xf>
    <xf numFmtId="164" fontId="3" fillId="0" borderId="5" xfId="0" applyNumberFormat="1" applyFont="1" applyFill="1" applyBorder="1" applyAlignment="1">
      <alignment vertical="top"/>
    </xf>
    <xf numFmtId="0" fontId="6" fillId="0" borderId="7" xfId="0" applyFont="1" applyFill="1" applyBorder="1" applyAlignment="1">
      <alignment vertical="top" wrapText="1"/>
    </xf>
    <xf numFmtId="165" fontId="4" fillId="0" borderId="5" xfId="0" applyNumberFormat="1" applyFont="1" applyFill="1" applyBorder="1" applyAlignment="1">
      <alignment horizontal="right" vertical="top"/>
    </xf>
    <xf numFmtId="165" fontId="4" fillId="0" borderId="0" xfId="0" applyNumberFormat="1" applyFont="1" applyFill="1" applyBorder="1" applyAlignment="1">
      <alignment horizontal="right" vertical="top"/>
    </xf>
    <xf numFmtId="165" fontId="5" fillId="0" borderId="5" xfId="0" applyNumberFormat="1" applyFont="1" applyFill="1" applyBorder="1" applyAlignment="1">
      <alignment horizontal="right" vertical="top"/>
    </xf>
    <xf numFmtId="164" fontId="4" fillId="0" borderId="5" xfId="0" applyNumberFormat="1" applyFont="1" applyFill="1" applyBorder="1" applyAlignment="1">
      <alignment horizontal="right" vertical="top"/>
    </xf>
    <xf numFmtId="164" fontId="11" fillId="0" borderId="5" xfId="0" applyNumberFormat="1" applyFont="1" applyFill="1" applyBorder="1" applyAlignment="1">
      <alignment vertical="top" wrapText="1"/>
    </xf>
    <xf numFmtId="165" fontId="4" fillId="0" borderId="1" xfId="0" applyNumberFormat="1" applyFont="1" applyFill="1" applyBorder="1" applyAlignment="1">
      <alignment horizontal="right" vertical="top"/>
    </xf>
    <xf numFmtId="9" fontId="3" fillId="0" borderId="5" xfId="1" applyFont="1" applyFill="1" applyBorder="1" applyAlignment="1">
      <alignment vertical="top"/>
    </xf>
    <xf numFmtId="9" fontId="7" fillId="0" borderId="5" xfId="1" applyFont="1" applyFill="1" applyBorder="1" applyAlignment="1">
      <alignment horizontal="left" vertical="top" wrapText="1"/>
    </xf>
    <xf numFmtId="165" fontId="5" fillId="0" borderId="5" xfId="1" applyNumberFormat="1" applyFont="1" applyFill="1" applyBorder="1" applyAlignment="1">
      <alignment horizontal="right" vertical="top"/>
    </xf>
    <xf numFmtId="165" fontId="2" fillId="0" borderId="5" xfId="1" applyNumberFormat="1" applyFont="1" applyFill="1" applyBorder="1" applyAlignment="1">
      <alignment horizontal="right" vertical="top"/>
    </xf>
    <xf numFmtId="165" fontId="8" fillId="0" borderId="5" xfId="0" applyNumberFormat="1" applyFont="1" applyFill="1" applyBorder="1" applyAlignment="1">
      <alignment horizontal="right" vertical="top"/>
    </xf>
    <xf numFmtId="9" fontId="14" fillId="0" borderId="5" xfId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vertical="top" wrapText="1"/>
    </xf>
    <xf numFmtId="164" fontId="10" fillId="0" borderId="1" xfId="0" applyNumberFormat="1" applyFont="1" applyFill="1" applyBorder="1" applyAlignment="1">
      <alignment vertical="top" wrapText="1"/>
    </xf>
    <xf numFmtId="164" fontId="3" fillId="0" borderId="5" xfId="0" applyNumberFormat="1" applyFont="1" applyFill="1" applyBorder="1" applyAlignment="1">
      <alignment horizontal="left" vertical="top"/>
    </xf>
    <xf numFmtId="164" fontId="5" fillId="0" borderId="5" xfId="0" applyNumberFormat="1" applyFont="1" applyFill="1" applyBorder="1" applyAlignment="1">
      <alignment vertical="top" wrapText="1"/>
    </xf>
    <xf numFmtId="164" fontId="7" fillId="0" borderId="2" xfId="0" applyNumberFormat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164" fontId="3" fillId="0" borderId="5" xfId="0" applyNumberFormat="1" applyFont="1" applyFill="1" applyBorder="1" applyAlignment="1">
      <alignment vertical="top" wrapText="1"/>
    </xf>
    <xf numFmtId="164" fontId="11" fillId="0" borderId="6" xfId="0" applyNumberFormat="1" applyFont="1" applyFill="1" applyBorder="1" applyAlignment="1">
      <alignment vertical="top" wrapText="1"/>
    </xf>
    <xf numFmtId="164" fontId="3" fillId="0" borderId="1" xfId="0" applyNumberFormat="1" applyFont="1" applyFill="1" applyBorder="1" applyAlignment="1">
      <alignment vertical="top" wrapText="1"/>
    </xf>
    <xf numFmtId="165" fontId="3" fillId="0" borderId="4" xfId="0" applyNumberFormat="1" applyFont="1" applyFill="1" applyBorder="1" applyAlignment="1">
      <alignment horizontal="right" vertical="top"/>
    </xf>
    <xf numFmtId="0" fontId="7" fillId="0" borderId="2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vertical="top" wrapText="1"/>
    </xf>
    <xf numFmtId="0" fontId="6" fillId="0" borderId="5" xfId="0" applyFont="1" applyFill="1" applyBorder="1" applyAlignment="1">
      <alignment horizontal="left" vertical="top" wrapText="1"/>
    </xf>
    <xf numFmtId="164" fontId="14" fillId="0" borderId="6" xfId="0" applyNumberFormat="1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9" fillId="0" borderId="2" xfId="0" applyFont="1" applyFill="1" applyBorder="1" applyAlignment="1">
      <alignment vertical="top" wrapText="1"/>
    </xf>
    <xf numFmtId="0" fontId="10" fillId="0" borderId="1" xfId="0" applyFont="1" applyFill="1" applyBorder="1" applyAlignment="1">
      <alignment vertical="top" wrapText="1"/>
    </xf>
    <xf numFmtId="164" fontId="14" fillId="0" borderId="1" xfId="0" applyNumberFormat="1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horizontal="left" vertical="top"/>
    </xf>
    <xf numFmtId="0" fontId="6" fillId="0" borderId="1" xfId="0" applyFont="1" applyFill="1" applyBorder="1" applyAlignment="1">
      <alignment vertical="top" wrapText="1"/>
    </xf>
    <xf numFmtId="164" fontId="3" fillId="0" borderId="1" xfId="0" applyNumberFormat="1" applyFont="1" applyFill="1" applyBorder="1" applyAlignment="1">
      <alignment horizontal="right" vertical="top"/>
    </xf>
    <xf numFmtId="164" fontId="11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164" fontId="6" fillId="0" borderId="1" xfId="0" applyNumberFormat="1" applyFont="1" applyFill="1" applyBorder="1" applyAlignment="1">
      <alignment horizontal="right" vertical="top"/>
    </xf>
    <xf numFmtId="49" fontId="3" fillId="0" borderId="1" xfId="0" applyNumberFormat="1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vertical="top" wrapText="1"/>
    </xf>
    <xf numFmtId="164" fontId="2" fillId="0" borderId="5" xfId="0" applyNumberFormat="1" applyFont="1" applyFill="1" applyBorder="1" applyAlignment="1">
      <alignment horizontal="right" vertical="top"/>
    </xf>
    <xf numFmtId="164" fontId="10" fillId="0" borderId="1" xfId="0" applyNumberFormat="1" applyFont="1" applyFill="1" applyBorder="1" applyAlignment="1">
      <alignment horizontal="center" vertical="center" wrapText="1"/>
    </xf>
    <xf numFmtId="165" fontId="9" fillId="0" borderId="5" xfId="0" applyNumberFormat="1" applyFont="1" applyFill="1" applyBorder="1" applyAlignment="1">
      <alignment horizontal="right" vertical="top"/>
    </xf>
    <xf numFmtId="164" fontId="14" fillId="0" borderId="5" xfId="0" applyNumberFormat="1" applyFont="1" applyFill="1" applyBorder="1" applyAlignment="1">
      <alignment vertical="top" wrapText="1"/>
    </xf>
    <xf numFmtId="164" fontId="4" fillId="0" borderId="1" xfId="0" applyNumberFormat="1" applyFont="1" applyFill="1" applyBorder="1" applyAlignment="1">
      <alignment horizontal="right" vertical="top"/>
    </xf>
    <xf numFmtId="49" fontId="3" fillId="0" borderId="1" xfId="0" applyNumberFormat="1" applyFont="1" applyFill="1" applyBorder="1" applyAlignment="1">
      <alignment vertical="top" wrapText="1"/>
    </xf>
    <xf numFmtId="0" fontId="18" fillId="0" borderId="0" xfId="0" applyFont="1" applyAlignment="1">
      <alignment horizontal="center"/>
    </xf>
    <xf numFmtId="0" fontId="18" fillId="0" borderId="0" xfId="0" applyFont="1"/>
    <xf numFmtId="0" fontId="3" fillId="0" borderId="0" xfId="0" applyFont="1" applyAlignment="1">
      <alignment horizontal="left"/>
    </xf>
    <xf numFmtId="165" fontId="2" fillId="0" borderId="0" xfId="0" applyNumberFormat="1" applyFont="1" applyFill="1" applyBorder="1" applyAlignment="1">
      <alignment horizontal="left" vertical="top"/>
    </xf>
    <xf numFmtId="49" fontId="3" fillId="0" borderId="0" xfId="0" applyNumberFormat="1" applyFont="1" applyAlignment="1">
      <alignment horizontal="left"/>
    </xf>
    <xf numFmtId="165" fontId="3" fillId="0" borderId="0" xfId="0" applyNumberFormat="1" applyFont="1" applyFill="1" applyAlignment="1">
      <alignment horizontal="left" vertical="top"/>
    </xf>
    <xf numFmtId="0" fontId="15" fillId="0" borderId="1" xfId="0" applyFont="1" applyFill="1" applyBorder="1" applyAlignment="1">
      <alignment vertical="top" wrapText="1"/>
    </xf>
    <xf numFmtId="164" fontId="2" fillId="0" borderId="0" xfId="0" applyNumberFormat="1" applyFont="1" applyFill="1" applyAlignment="1">
      <alignment horizontal="center" vertical="top" wrapText="1"/>
    </xf>
    <xf numFmtId="164" fontId="5" fillId="0" borderId="5" xfId="0" applyNumberFormat="1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/>
    </xf>
    <xf numFmtId="164" fontId="2" fillId="0" borderId="5" xfId="0" applyNumberFormat="1" applyFont="1" applyFill="1" applyBorder="1" applyAlignment="1">
      <alignment horizontal="center" vertical="top"/>
    </xf>
    <xf numFmtId="164" fontId="2" fillId="0" borderId="0" xfId="0" applyNumberFormat="1" applyFont="1" applyFill="1" applyAlignment="1">
      <alignment horizontal="center" vertical="top"/>
    </xf>
    <xf numFmtId="164" fontId="2" fillId="0" borderId="1" xfId="0" applyNumberFormat="1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left"/>
    </xf>
    <xf numFmtId="164" fontId="5" fillId="0" borderId="5" xfId="0" applyNumberFormat="1" applyFont="1" applyFill="1" applyBorder="1" applyAlignment="1">
      <alignment horizontal="center" vertical="top"/>
    </xf>
    <xf numFmtId="165" fontId="5" fillId="0" borderId="5" xfId="0" applyNumberFormat="1" applyFont="1" applyFill="1" applyBorder="1" applyAlignment="1">
      <alignment horizontal="right" vertical="top"/>
    </xf>
    <xf numFmtId="165" fontId="4" fillId="0" borderId="5" xfId="0" applyNumberFormat="1" applyFont="1" applyFill="1" applyBorder="1" applyAlignment="1">
      <alignment horizontal="right" vertical="top"/>
    </xf>
    <xf numFmtId="164" fontId="3" fillId="0" borderId="5" xfId="0" applyNumberFormat="1" applyFont="1" applyFill="1" applyBorder="1" applyAlignment="1">
      <alignment horizontal="left" vertical="top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Alignment="1"/>
    <xf numFmtId="164" fontId="2" fillId="0" borderId="2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164" fontId="5" fillId="0" borderId="5" xfId="0" applyNumberFormat="1" applyFont="1" applyFill="1" applyBorder="1" applyAlignment="1">
      <alignment horizontal="center" vertical="top"/>
    </xf>
    <xf numFmtId="164" fontId="5" fillId="0" borderId="8" xfId="0" applyNumberFormat="1" applyFont="1" applyFill="1" applyBorder="1" applyAlignment="1">
      <alignment horizontal="center" vertical="top"/>
    </xf>
    <xf numFmtId="164" fontId="5" fillId="0" borderId="6" xfId="0" applyNumberFormat="1" applyFont="1" applyFill="1" applyBorder="1" applyAlignment="1">
      <alignment horizontal="center" vertical="top"/>
    </xf>
    <xf numFmtId="165" fontId="5" fillId="0" borderId="5" xfId="0" applyNumberFormat="1" applyFont="1" applyFill="1" applyBorder="1" applyAlignment="1">
      <alignment horizontal="right" vertical="top"/>
    </xf>
    <xf numFmtId="165" fontId="5" fillId="0" borderId="8" xfId="0" applyNumberFormat="1" applyFont="1" applyFill="1" applyBorder="1" applyAlignment="1">
      <alignment horizontal="right" vertical="top"/>
    </xf>
    <xf numFmtId="165" fontId="5" fillId="0" borderId="6" xfId="0" applyNumberFormat="1" applyFont="1" applyFill="1" applyBorder="1" applyAlignment="1">
      <alignment horizontal="right" vertical="top"/>
    </xf>
    <xf numFmtId="165" fontId="4" fillId="0" borderId="5" xfId="0" applyNumberFormat="1" applyFont="1" applyFill="1" applyBorder="1" applyAlignment="1">
      <alignment horizontal="right" vertical="top"/>
    </xf>
    <xf numFmtId="165" fontId="4" fillId="0" borderId="8" xfId="0" applyNumberFormat="1" applyFont="1" applyFill="1" applyBorder="1" applyAlignment="1">
      <alignment horizontal="right" vertical="top"/>
    </xf>
    <xf numFmtId="165" fontId="4" fillId="0" borderId="6" xfId="0" applyNumberFormat="1" applyFont="1" applyFill="1" applyBorder="1" applyAlignment="1">
      <alignment horizontal="right" vertical="top"/>
    </xf>
    <xf numFmtId="164" fontId="4" fillId="0" borderId="5" xfId="0" applyNumberFormat="1" applyFont="1" applyFill="1" applyBorder="1" applyAlignment="1">
      <alignment horizontal="left" vertical="top" wrapText="1"/>
    </xf>
    <xf numFmtId="164" fontId="4" fillId="0" borderId="8" xfId="0" applyNumberFormat="1" applyFont="1" applyFill="1" applyBorder="1" applyAlignment="1">
      <alignment horizontal="left" vertical="top" wrapText="1"/>
    </xf>
    <xf numFmtId="164" fontId="4" fillId="0" borderId="6" xfId="0" applyNumberFormat="1" applyFont="1" applyFill="1" applyBorder="1" applyAlignment="1">
      <alignment horizontal="left" vertical="top" wrapText="1"/>
    </xf>
    <xf numFmtId="164" fontId="3" fillId="0" borderId="5" xfId="0" applyNumberFormat="1" applyFont="1" applyFill="1" applyBorder="1" applyAlignment="1">
      <alignment horizontal="left" vertical="top"/>
    </xf>
    <xf numFmtId="164" fontId="3" fillId="0" borderId="8" xfId="0" applyNumberFormat="1" applyFont="1" applyFill="1" applyBorder="1" applyAlignment="1">
      <alignment horizontal="left" vertical="top"/>
    </xf>
    <xf numFmtId="164" fontId="3" fillId="0" borderId="6" xfId="0" applyNumberFormat="1" applyFont="1" applyFill="1" applyBorder="1" applyAlignment="1">
      <alignment horizontal="left" vertical="top"/>
    </xf>
    <xf numFmtId="164" fontId="11" fillId="0" borderId="5" xfId="0" applyNumberFormat="1" applyFont="1" applyFill="1" applyBorder="1" applyAlignment="1">
      <alignment horizontal="left" vertical="top" wrapText="1"/>
    </xf>
    <xf numFmtId="164" fontId="11" fillId="0" borderId="8" xfId="0" applyNumberFormat="1" applyFont="1" applyFill="1" applyBorder="1" applyAlignment="1">
      <alignment horizontal="left" vertical="top" wrapText="1"/>
    </xf>
    <xf numFmtId="164" fontId="11" fillId="0" borderId="6" xfId="0" applyNumberFormat="1" applyFont="1" applyFill="1" applyBorder="1" applyAlignment="1">
      <alignment horizontal="left" vertical="top" wrapText="1"/>
    </xf>
    <xf numFmtId="0" fontId="12" fillId="0" borderId="0" xfId="0" applyFont="1" applyFill="1" applyAlignment="1">
      <alignment horizontal="righ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top" wrapText="1"/>
    </xf>
    <xf numFmtId="164" fontId="2" fillId="0" borderId="6" xfId="0" applyNumberFormat="1" applyFont="1" applyFill="1" applyBorder="1" applyAlignment="1">
      <alignment horizontal="center" vertical="top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84"/>
  <sheetViews>
    <sheetView tabSelected="1" topLeftCell="A2" zoomScale="90" zoomScaleNormal="90" zoomScaleSheetLayoutView="40" zoomScalePageLayoutView="40" workbookViewId="0">
      <selection activeCell="H84" sqref="H84"/>
    </sheetView>
  </sheetViews>
  <sheetFormatPr defaultColWidth="9.140625" defaultRowHeight="16.5"/>
  <cols>
    <col min="1" max="1" width="6.28515625" style="1" customWidth="1"/>
    <col min="2" max="2" width="46.7109375" style="1" customWidth="1"/>
    <col min="3" max="3" width="13.5703125" style="21" customWidth="1"/>
    <col min="4" max="4" width="14" style="21" customWidth="1"/>
    <col min="5" max="5" width="13.28515625" style="21" customWidth="1"/>
    <col min="6" max="6" width="17.42578125" style="18" customWidth="1"/>
    <col min="7" max="7" width="14.140625" style="29" customWidth="1"/>
    <col min="8" max="8" width="14.5703125" style="29" customWidth="1"/>
    <col min="9" max="9" width="12.42578125" style="29" customWidth="1"/>
    <col min="10" max="10" width="15" style="32" customWidth="1"/>
    <col min="11" max="11" width="14.140625" style="129" customWidth="1"/>
    <col min="12" max="12" width="106.5703125" style="45" customWidth="1"/>
    <col min="13" max="13" width="7.42578125" style="1" hidden="1" customWidth="1"/>
    <col min="14" max="14" width="10.140625" style="1" hidden="1" customWidth="1"/>
    <col min="15" max="15" width="9.140625" style="1" hidden="1" customWidth="1"/>
    <col min="16" max="16" width="47.5703125" style="1" customWidth="1"/>
    <col min="17" max="17" width="65.42578125" style="1" customWidth="1"/>
    <col min="18" max="16384" width="9.140625" style="1"/>
  </cols>
  <sheetData>
    <row r="1" spans="1:17" ht="22.5" hidden="1" customHeight="1">
      <c r="A1" s="163" t="s">
        <v>119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</row>
    <row r="2" spans="1:17" ht="25.5" customHeight="1">
      <c r="A2" s="175" t="s">
        <v>120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</row>
    <row r="3" spans="1:17" ht="15.75" customHeight="1">
      <c r="A3" s="2"/>
      <c r="B3" s="2"/>
      <c r="C3" s="16"/>
      <c r="D3" s="16"/>
      <c r="E3" s="16"/>
      <c r="F3" s="33"/>
      <c r="G3" s="22"/>
      <c r="H3" s="22"/>
      <c r="I3" s="22"/>
      <c r="J3" s="30"/>
      <c r="K3" s="125"/>
      <c r="L3" s="42" t="s">
        <v>1</v>
      </c>
    </row>
    <row r="4" spans="1:17" s="3" customFormat="1" ht="35.25" customHeight="1">
      <c r="A4" s="164" t="s">
        <v>0</v>
      </c>
      <c r="B4" s="164" t="s">
        <v>116</v>
      </c>
      <c r="C4" s="166" t="s">
        <v>115</v>
      </c>
      <c r="D4" s="167"/>
      <c r="E4" s="167"/>
      <c r="F4" s="168"/>
      <c r="G4" s="137" t="s">
        <v>28</v>
      </c>
      <c r="H4" s="169"/>
      <c r="I4" s="169"/>
      <c r="J4" s="170"/>
      <c r="K4" s="171" t="s">
        <v>117</v>
      </c>
      <c r="L4" s="173" t="s">
        <v>27</v>
      </c>
    </row>
    <row r="5" spans="1:17" s="3" customFormat="1" ht="48" customHeight="1">
      <c r="A5" s="165"/>
      <c r="B5" s="165"/>
      <c r="C5" s="49" t="s">
        <v>23</v>
      </c>
      <c r="D5" s="49" t="s">
        <v>24</v>
      </c>
      <c r="E5" s="49" t="s">
        <v>25</v>
      </c>
      <c r="F5" s="49" t="s">
        <v>26</v>
      </c>
      <c r="G5" s="50" t="s">
        <v>23</v>
      </c>
      <c r="H5" s="50" t="s">
        <v>24</v>
      </c>
      <c r="I5" s="50" t="s">
        <v>25</v>
      </c>
      <c r="J5" s="50" t="s">
        <v>26</v>
      </c>
      <c r="K5" s="172"/>
      <c r="L5" s="174"/>
    </row>
    <row r="6" spans="1:17" s="64" customFormat="1" ht="18.75" customHeight="1">
      <c r="A6" s="59">
        <v>1</v>
      </c>
      <c r="B6" s="60">
        <v>2</v>
      </c>
      <c r="C6" s="61">
        <v>3</v>
      </c>
      <c r="D6" s="61">
        <v>4</v>
      </c>
      <c r="E6" s="61">
        <v>5</v>
      </c>
      <c r="F6" s="61">
        <v>6</v>
      </c>
      <c r="G6" s="62">
        <v>7</v>
      </c>
      <c r="H6" s="63">
        <v>8</v>
      </c>
      <c r="I6" s="63">
        <v>9</v>
      </c>
      <c r="J6" s="63">
        <v>10</v>
      </c>
      <c r="K6" s="63">
        <v>11</v>
      </c>
      <c r="L6" s="62">
        <v>12</v>
      </c>
    </row>
    <row r="7" spans="1:17" ht="27" customHeight="1">
      <c r="A7" s="176" t="s">
        <v>2</v>
      </c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8"/>
    </row>
    <row r="8" spans="1:17" ht="67.5" customHeight="1">
      <c r="A8" s="4" t="s">
        <v>30</v>
      </c>
      <c r="B8" s="5" t="s">
        <v>34</v>
      </c>
      <c r="C8" s="17">
        <f>C9+C10</f>
        <v>6906.9</v>
      </c>
      <c r="D8" s="17">
        <f>D9+D10</f>
        <v>431</v>
      </c>
      <c r="E8" s="17">
        <f>E9+E10</f>
        <v>0</v>
      </c>
      <c r="F8" s="17">
        <f>E8+D8+C8</f>
        <v>7337.9</v>
      </c>
      <c r="G8" s="23">
        <f>G9+G10</f>
        <v>1197.8366100000001</v>
      </c>
      <c r="H8" s="23">
        <f t="shared" ref="H8:I8" si="0">H9+H10</f>
        <v>83.066249999999997</v>
      </c>
      <c r="I8" s="23">
        <f t="shared" si="0"/>
        <v>0</v>
      </c>
      <c r="J8" s="23">
        <f>J9+J10</f>
        <v>1280.9028600000001</v>
      </c>
      <c r="K8" s="126">
        <f t="shared" ref="K8:K10" si="1">J8/F8*100</f>
        <v>17.455986862726398</v>
      </c>
      <c r="L8" s="37"/>
    </row>
    <row r="9" spans="1:17" ht="162.75" customHeight="1">
      <c r="A9" s="68" t="s">
        <v>82</v>
      </c>
      <c r="B9" s="69" t="s">
        <v>95</v>
      </c>
      <c r="C9" s="70">
        <f>6591.9-431</f>
        <v>6160.9</v>
      </c>
      <c r="D9" s="70">
        <v>431</v>
      </c>
      <c r="E9" s="71"/>
      <c r="F9" s="72">
        <f>E9+D9+C9</f>
        <v>6591.9</v>
      </c>
      <c r="G9" s="73">
        <v>1197.8366100000001</v>
      </c>
      <c r="H9" s="73">
        <v>83.066249999999997</v>
      </c>
      <c r="I9" s="73"/>
      <c r="J9" s="23">
        <f t="shared" ref="J9:J10" si="2">G9+H9+I9</f>
        <v>1280.9028600000001</v>
      </c>
      <c r="K9" s="126">
        <f t="shared" si="1"/>
        <v>19.43146680016384</v>
      </c>
      <c r="L9" s="74" t="s">
        <v>157</v>
      </c>
    </row>
    <row r="10" spans="1:17" ht="110.25">
      <c r="A10" s="4" t="s">
        <v>83</v>
      </c>
      <c r="B10" s="36" t="s">
        <v>35</v>
      </c>
      <c r="C10" s="70">
        <v>746</v>
      </c>
      <c r="D10" s="75"/>
      <c r="E10" s="75"/>
      <c r="F10" s="72">
        <f>E10+D10+C10</f>
        <v>746</v>
      </c>
      <c r="G10" s="70">
        <v>0</v>
      </c>
      <c r="H10" s="70"/>
      <c r="I10" s="70"/>
      <c r="J10" s="23">
        <f t="shared" si="2"/>
        <v>0</v>
      </c>
      <c r="K10" s="126">
        <f t="shared" si="1"/>
        <v>0</v>
      </c>
      <c r="L10" s="74" t="s">
        <v>139</v>
      </c>
    </row>
    <row r="11" spans="1:17" ht="68.25" customHeight="1">
      <c r="A11" s="76" t="s">
        <v>14</v>
      </c>
      <c r="B11" s="77" t="s">
        <v>126</v>
      </c>
      <c r="C11" s="78">
        <v>29.5</v>
      </c>
      <c r="D11" s="78">
        <v>394</v>
      </c>
      <c r="E11" s="79"/>
      <c r="F11" s="78">
        <f>E11+D11+C11</f>
        <v>423.5</v>
      </c>
      <c r="G11" s="80">
        <v>0</v>
      </c>
      <c r="H11" s="51">
        <v>394</v>
      </c>
      <c r="I11" s="78"/>
      <c r="J11" s="79">
        <f>G11+H11+I11</f>
        <v>394</v>
      </c>
      <c r="K11" s="126">
        <f>J11/F11*100</f>
        <v>93.034238488783942</v>
      </c>
      <c r="L11" s="81" t="s">
        <v>140</v>
      </c>
    </row>
    <row r="12" spans="1:17" ht="24.75" customHeight="1">
      <c r="A12" s="137" t="s">
        <v>3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9"/>
    </row>
    <row r="13" spans="1:17" ht="72" customHeight="1">
      <c r="A13" s="6" t="s">
        <v>66</v>
      </c>
      <c r="B13" s="82" t="s">
        <v>36</v>
      </c>
      <c r="C13" s="54">
        <v>460</v>
      </c>
      <c r="D13" s="54"/>
      <c r="E13" s="54"/>
      <c r="F13" s="54">
        <f>E13+D13+C13</f>
        <v>460</v>
      </c>
      <c r="G13" s="54">
        <v>10</v>
      </c>
      <c r="H13" s="54"/>
      <c r="I13" s="54"/>
      <c r="J13" s="54">
        <f>SUM(G13:I13)</f>
        <v>10</v>
      </c>
      <c r="K13" s="127">
        <f>J13*100/F13</f>
        <v>2.1739130434782608</v>
      </c>
      <c r="L13" s="37" t="s">
        <v>138</v>
      </c>
      <c r="P13" s="35"/>
      <c r="Q13" s="7"/>
    </row>
    <row r="14" spans="1:17" ht="97.5" customHeight="1">
      <c r="A14" s="6" t="s">
        <v>15</v>
      </c>
      <c r="B14" s="82" t="s">
        <v>38</v>
      </c>
      <c r="C14" s="54">
        <v>145</v>
      </c>
      <c r="D14" s="54"/>
      <c r="E14" s="54"/>
      <c r="F14" s="54">
        <f>E14+D14+C14</f>
        <v>145</v>
      </c>
      <c r="G14" s="54">
        <v>0</v>
      </c>
      <c r="H14" s="54"/>
      <c r="I14" s="54"/>
      <c r="J14" s="54">
        <f>SUM(G14:I14)</f>
        <v>0</v>
      </c>
      <c r="K14" s="127">
        <f>J14*100/F14</f>
        <v>0</v>
      </c>
      <c r="L14" s="83" t="s">
        <v>137</v>
      </c>
    </row>
    <row r="15" spans="1:17" ht="24.75" customHeight="1">
      <c r="A15" s="137" t="s">
        <v>4</v>
      </c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9"/>
    </row>
    <row r="16" spans="1:17" ht="318" customHeight="1">
      <c r="A16" s="84" t="s">
        <v>32</v>
      </c>
      <c r="B16" s="85" t="s">
        <v>96</v>
      </c>
      <c r="C16" s="51">
        <v>61243.4</v>
      </c>
      <c r="D16" s="51">
        <v>1005</v>
      </c>
      <c r="E16" s="51"/>
      <c r="F16" s="51">
        <f>E16+D16+C16</f>
        <v>62248.4</v>
      </c>
      <c r="G16" s="51">
        <v>15659.73568</v>
      </c>
      <c r="H16" s="51">
        <v>221.03152</v>
      </c>
      <c r="I16" s="51"/>
      <c r="J16" s="51">
        <f>SUM(G16:I16)</f>
        <v>15880.7672</v>
      </c>
      <c r="K16" s="128">
        <f>J16*100/F16</f>
        <v>25.511928338720352</v>
      </c>
      <c r="L16" s="74" t="s">
        <v>164</v>
      </c>
    </row>
    <row r="17" spans="1:16" ht="21.75" customHeight="1">
      <c r="A17" s="137" t="s">
        <v>33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9"/>
    </row>
    <row r="18" spans="1:16" ht="70.5" customHeight="1">
      <c r="A18" s="84" t="s">
        <v>67</v>
      </c>
      <c r="B18" s="86" t="s">
        <v>111</v>
      </c>
      <c r="C18" s="51">
        <v>796</v>
      </c>
      <c r="D18" s="51"/>
      <c r="E18" s="51"/>
      <c r="F18" s="51">
        <f>E18+D18+C18</f>
        <v>796</v>
      </c>
      <c r="G18" s="51">
        <v>60.834000000000003</v>
      </c>
      <c r="H18" s="51"/>
      <c r="I18" s="51"/>
      <c r="J18" s="51">
        <f>G18+H18+I18</f>
        <v>60.834000000000003</v>
      </c>
      <c r="K18" s="129">
        <f>J18*100/F18</f>
        <v>7.6424623115577894</v>
      </c>
      <c r="L18" s="37" t="s">
        <v>127</v>
      </c>
    </row>
    <row r="19" spans="1:16" ht="21.75" customHeight="1">
      <c r="A19" s="137" t="s">
        <v>5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9"/>
    </row>
    <row r="20" spans="1:16" ht="52.5" customHeight="1">
      <c r="A20" s="6" t="s">
        <v>16</v>
      </c>
      <c r="B20" s="87" t="s">
        <v>37</v>
      </c>
      <c r="C20" s="54">
        <f>C21+C24+C25</f>
        <v>159034.82999999999</v>
      </c>
      <c r="D20" s="18">
        <f>D21+D24+D25</f>
        <v>406036.1</v>
      </c>
      <c r="E20" s="54">
        <f>E21+E24+E25</f>
        <v>0</v>
      </c>
      <c r="F20" s="54">
        <f t="shared" ref="F20:J20" si="3">F21+F24+F25</f>
        <v>565070.92999999993</v>
      </c>
      <c r="G20" s="54">
        <f t="shared" si="3"/>
        <v>40385.849979999999</v>
      </c>
      <c r="H20" s="54">
        <f t="shared" si="3"/>
        <v>81055.326740000004</v>
      </c>
      <c r="I20" s="54">
        <f t="shared" si="3"/>
        <v>0</v>
      </c>
      <c r="J20" s="54">
        <f t="shared" si="3"/>
        <v>121441.17672</v>
      </c>
      <c r="K20" s="130">
        <f>J20*100/F20</f>
        <v>21.491315562809081</v>
      </c>
      <c r="L20" s="74"/>
    </row>
    <row r="21" spans="1:16" ht="409.6" customHeight="1">
      <c r="A21" s="157" t="s">
        <v>84</v>
      </c>
      <c r="B21" s="154" t="s">
        <v>97</v>
      </c>
      <c r="C21" s="151">
        <v>121913.73</v>
      </c>
      <c r="D21" s="151">
        <f>74491+327984+646.1+2915</f>
        <v>406036.1</v>
      </c>
      <c r="E21" s="151"/>
      <c r="F21" s="148">
        <f>E21+D21+C21</f>
        <v>527949.82999999996</v>
      </c>
      <c r="G21" s="151">
        <v>32108.842339999999</v>
      </c>
      <c r="H21" s="151">
        <v>81055.326740000004</v>
      </c>
      <c r="I21" s="151"/>
      <c r="J21" s="148">
        <f>G21+H21+I21</f>
        <v>113164.16908000001</v>
      </c>
      <c r="K21" s="145">
        <f>J21*100/F21</f>
        <v>21.43464447748757</v>
      </c>
      <c r="L21" s="160" t="s">
        <v>141</v>
      </c>
    </row>
    <row r="22" spans="1:16" ht="409.5" customHeight="1">
      <c r="A22" s="158"/>
      <c r="B22" s="155"/>
      <c r="C22" s="152"/>
      <c r="D22" s="152"/>
      <c r="E22" s="152"/>
      <c r="F22" s="149"/>
      <c r="G22" s="152"/>
      <c r="H22" s="152"/>
      <c r="I22" s="152"/>
      <c r="J22" s="149"/>
      <c r="K22" s="146"/>
      <c r="L22" s="161"/>
    </row>
    <row r="23" spans="1:16" ht="195.75" customHeight="1">
      <c r="A23" s="159"/>
      <c r="B23" s="156"/>
      <c r="C23" s="153"/>
      <c r="D23" s="153"/>
      <c r="E23" s="153"/>
      <c r="F23" s="150"/>
      <c r="G23" s="153"/>
      <c r="H23" s="153"/>
      <c r="I23" s="153"/>
      <c r="J23" s="150"/>
      <c r="K23" s="147"/>
      <c r="L23" s="162"/>
      <c r="P23" s="65"/>
    </row>
    <row r="24" spans="1:16" ht="301.5" customHeight="1">
      <c r="A24" s="84" t="s">
        <v>85</v>
      </c>
      <c r="B24" s="88" t="s">
        <v>98</v>
      </c>
      <c r="C24" s="52">
        <v>36920.1</v>
      </c>
      <c r="D24" s="52"/>
      <c r="E24" s="52"/>
      <c r="F24" s="51">
        <f>E24+D24+C24</f>
        <v>36920.1</v>
      </c>
      <c r="G24" s="52">
        <v>8277.0076399999998</v>
      </c>
      <c r="H24" s="52"/>
      <c r="I24" s="52"/>
      <c r="J24" s="72">
        <f>I24+H24+G24</f>
        <v>8277.0076399999998</v>
      </c>
      <c r="K24" s="126">
        <f>J24*100/F24</f>
        <v>22.418703199612136</v>
      </c>
      <c r="L24" s="89" t="s">
        <v>142</v>
      </c>
    </row>
    <row r="25" spans="1:16" ht="47.25">
      <c r="A25" s="6" t="s">
        <v>86</v>
      </c>
      <c r="B25" s="90" t="s">
        <v>39</v>
      </c>
      <c r="C25" s="38">
        <v>201</v>
      </c>
      <c r="D25" s="91"/>
      <c r="E25" s="38"/>
      <c r="F25" s="54">
        <f>E25+D25+C25</f>
        <v>201</v>
      </c>
      <c r="G25" s="75">
        <v>0</v>
      </c>
      <c r="H25" s="75"/>
      <c r="I25" s="75"/>
      <c r="J25" s="17">
        <f>I25+H25+G25</f>
        <v>0</v>
      </c>
      <c r="K25" s="127">
        <f>J25*100/F25</f>
        <v>0</v>
      </c>
      <c r="L25" s="74" t="s">
        <v>125</v>
      </c>
    </row>
    <row r="26" spans="1:16" ht="27.75" customHeight="1">
      <c r="A26" s="137" t="s">
        <v>49</v>
      </c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9"/>
    </row>
    <row r="27" spans="1:16" ht="51" customHeight="1">
      <c r="A27" s="84" t="s">
        <v>17</v>
      </c>
      <c r="B27" s="92" t="s">
        <v>40</v>
      </c>
      <c r="C27" s="54">
        <f t="shared" ref="C27:I27" si="4">C28+C29+C30+C31+C32</f>
        <v>39580.1</v>
      </c>
      <c r="D27" s="54">
        <f t="shared" si="4"/>
        <v>0</v>
      </c>
      <c r="E27" s="54">
        <f t="shared" si="4"/>
        <v>0</v>
      </c>
      <c r="F27" s="54">
        <f t="shared" si="4"/>
        <v>39580.1</v>
      </c>
      <c r="G27" s="54">
        <f t="shared" si="4"/>
        <v>8269.0201500000003</v>
      </c>
      <c r="H27" s="54">
        <f t="shared" si="4"/>
        <v>0</v>
      </c>
      <c r="I27" s="54">
        <f t="shared" si="4"/>
        <v>0</v>
      </c>
      <c r="J27" s="54">
        <f>I27+H27+G27</f>
        <v>8269.0201500000003</v>
      </c>
      <c r="K27" s="130">
        <f>J27*100/F27</f>
        <v>20.891862703732432</v>
      </c>
      <c r="L27" s="37"/>
    </row>
    <row r="28" spans="1:16" ht="179.25" customHeight="1">
      <c r="A28" s="84" t="s">
        <v>68</v>
      </c>
      <c r="B28" s="93" t="s">
        <v>41</v>
      </c>
      <c r="C28" s="70">
        <v>10718.2</v>
      </c>
      <c r="D28" s="70"/>
      <c r="E28" s="70"/>
      <c r="F28" s="17">
        <f>E28+D28+C28</f>
        <v>10718.2</v>
      </c>
      <c r="G28" s="75">
        <v>2114.65344</v>
      </c>
      <c r="H28" s="75"/>
      <c r="I28" s="75"/>
      <c r="J28" s="17">
        <f>I28+H28+G28</f>
        <v>2114.65344</v>
      </c>
      <c r="K28" s="127">
        <f>J28*100/F28</f>
        <v>19.729557574965945</v>
      </c>
      <c r="L28" s="37" t="s">
        <v>165</v>
      </c>
    </row>
    <row r="29" spans="1:16" ht="192.75" customHeight="1">
      <c r="A29" s="84" t="s">
        <v>69</v>
      </c>
      <c r="B29" s="94" t="s">
        <v>99</v>
      </c>
      <c r="C29" s="52">
        <v>15482.5</v>
      </c>
      <c r="D29" s="52"/>
      <c r="E29" s="52"/>
      <c r="F29" s="51">
        <f>E29+D29+C29</f>
        <v>15482.5</v>
      </c>
      <c r="G29" s="52">
        <v>3419.29441</v>
      </c>
      <c r="H29" s="52"/>
      <c r="I29" s="52"/>
      <c r="J29" s="51">
        <f>G29+I29+H29</f>
        <v>3419.29441</v>
      </c>
      <c r="K29" s="128">
        <f>J29*100/F29</f>
        <v>22.084898498304536</v>
      </c>
      <c r="L29" s="37" t="s">
        <v>158</v>
      </c>
      <c r="P29" s="3" t="s">
        <v>112</v>
      </c>
    </row>
    <row r="30" spans="1:16" ht="83.25" customHeight="1">
      <c r="A30" s="84" t="s">
        <v>70</v>
      </c>
      <c r="B30" s="36" t="s">
        <v>100</v>
      </c>
      <c r="C30" s="38">
        <v>165</v>
      </c>
      <c r="D30" s="38"/>
      <c r="E30" s="38"/>
      <c r="F30" s="54">
        <f>E30+D30+C30</f>
        <v>165</v>
      </c>
      <c r="G30" s="38">
        <v>10</v>
      </c>
      <c r="H30" s="38"/>
      <c r="I30" s="38"/>
      <c r="J30" s="54">
        <f>G30+H30+I30</f>
        <v>10</v>
      </c>
      <c r="K30" s="130">
        <f>J30/F30*100</f>
        <v>6.0606060606060606</v>
      </c>
      <c r="L30" s="95" t="s">
        <v>143</v>
      </c>
    </row>
    <row r="31" spans="1:16" ht="144.75" customHeight="1">
      <c r="A31" s="84" t="s">
        <v>71</v>
      </c>
      <c r="B31" s="96" t="s">
        <v>102</v>
      </c>
      <c r="C31" s="38">
        <v>12033.3</v>
      </c>
      <c r="D31" s="38"/>
      <c r="E31" s="38"/>
      <c r="F31" s="54">
        <f>E31+D31+C31</f>
        <v>12033.3</v>
      </c>
      <c r="G31" s="75">
        <v>2483.9464200000002</v>
      </c>
      <c r="H31" s="75"/>
      <c r="I31" s="75"/>
      <c r="J31" s="17">
        <f>I31+H31+G31</f>
        <v>2483.9464200000002</v>
      </c>
      <c r="K31" s="127">
        <f>J31*100/F31</f>
        <v>20.642271197427142</v>
      </c>
      <c r="L31" s="37" t="s">
        <v>159</v>
      </c>
      <c r="P31" s="8"/>
    </row>
    <row r="32" spans="1:16" ht="102" customHeight="1">
      <c r="A32" s="84" t="s">
        <v>72</v>
      </c>
      <c r="B32" s="97" t="s">
        <v>101</v>
      </c>
      <c r="C32" s="38">
        <v>1181.0999999999999</v>
      </c>
      <c r="D32" s="38"/>
      <c r="E32" s="54"/>
      <c r="F32" s="54">
        <f>E32+D32+C32</f>
        <v>1181.0999999999999</v>
      </c>
      <c r="G32" s="38">
        <v>241.12588</v>
      </c>
      <c r="H32" s="38"/>
      <c r="I32" s="38"/>
      <c r="J32" s="54">
        <f>I32+H32+G32</f>
        <v>241.12588</v>
      </c>
      <c r="K32" s="130">
        <f>J32*100/F32</f>
        <v>20.415365337397343</v>
      </c>
      <c r="L32" s="37" t="s">
        <v>160</v>
      </c>
    </row>
    <row r="33" spans="1:12" ht="24" customHeight="1">
      <c r="A33" s="137" t="s">
        <v>6</v>
      </c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9"/>
    </row>
    <row r="34" spans="1:12" ht="128.25" customHeight="1">
      <c r="A34" s="6" t="s">
        <v>73</v>
      </c>
      <c r="B34" s="87" t="s">
        <v>42</v>
      </c>
      <c r="C34" s="54">
        <v>390</v>
      </c>
      <c r="D34" s="18">
        <v>10000</v>
      </c>
      <c r="E34" s="38"/>
      <c r="F34" s="54">
        <f>E34+D34+C34</f>
        <v>10390</v>
      </c>
      <c r="G34" s="56">
        <v>34.777999999999999</v>
      </c>
      <c r="H34" s="56"/>
      <c r="I34" s="56"/>
      <c r="J34" s="56">
        <f>I34+H34+G34</f>
        <v>34.777999999999999</v>
      </c>
      <c r="K34" s="130">
        <f>J34*100/F34</f>
        <v>0.33472569778633299</v>
      </c>
      <c r="L34" s="37" t="s">
        <v>124</v>
      </c>
    </row>
    <row r="35" spans="1:12" ht="20.25" customHeight="1">
      <c r="A35" s="137" t="s">
        <v>7</v>
      </c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9"/>
    </row>
    <row r="36" spans="1:12" ht="94.5">
      <c r="A36" s="6" t="s">
        <v>18</v>
      </c>
      <c r="B36" s="87" t="s">
        <v>123</v>
      </c>
      <c r="C36" s="54">
        <v>1074.8</v>
      </c>
      <c r="D36" s="54"/>
      <c r="E36" s="54"/>
      <c r="F36" s="54">
        <f>E36+D36+C36</f>
        <v>1074.8</v>
      </c>
      <c r="G36" s="54">
        <v>196.77027000000001</v>
      </c>
      <c r="H36" s="54"/>
      <c r="I36" s="54"/>
      <c r="J36" s="54">
        <f>G36+I36+H36</f>
        <v>196.77027000000001</v>
      </c>
      <c r="K36" s="130">
        <f>J36/F36*100</f>
        <v>18.307617231112765</v>
      </c>
      <c r="L36" s="37" t="s">
        <v>154</v>
      </c>
    </row>
    <row r="37" spans="1:12" ht="24.75" customHeight="1">
      <c r="A37" s="137" t="s">
        <v>48</v>
      </c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39"/>
    </row>
    <row r="38" spans="1:12" ht="85.5" customHeight="1">
      <c r="A38" s="6" t="s">
        <v>19</v>
      </c>
      <c r="B38" s="87" t="s">
        <v>43</v>
      </c>
      <c r="C38" s="54">
        <v>390</v>
      </c>
      <c r="D38" s="38"/>
      <c r="E38" s="54"/>
      <c r="F38" s="54">
        <f>E38+D38+C38</f>
        <v>390</v>
      </c>
      <c r="G38" s="54">
        <v>62.259</v>
      </c>
      <c r="H38" s="54"/>
      <c r="I38" s="54"/>
      <c r="J38" s="54">
        <f>I38+H38+G38</f>
        <v>62.259</v>
      </c>
      <c r="K38" s="130">
        <f t="shared" ref="K38:K43" si="5">J38*100/F38</f>
        <v>15.963846153846154</v>
      </c>
      <c r="L38" s="124" t="s">
        <v>155</v>
      </c>
    </row>
    <row r="39" spans="1:12" ht="50.25" customHeight="1">
      <c r="A39" s="6" t="s">
        <v>74</v>
      </c>
      <c r="B39" s="82" t="s">
        <v>44</v>
      </c>
      <c r="C39" s="54">
        <f>C40+C41+C42+C43</f>
        <v>7041.3</v>
      </c>
      <c r="D39" s="54">
        <f>D40+D41+D42+D43</f>
        <v>51157</v>
      </c>
      <c r="E39" s="54">
        <f>E40+E41+E42+E43</f>
        <v>6203</v>
      </c>
      <c r="F39" s="54">
        <f>F40+F41+F42+F43</f>
        <v>64401.3</v>
      </c>
      <c r="G39" s="54">
        <f>G40+G41+G42+G43</f>
        <v>1094.60626</v>
      </c>
      <c r="H39" s="54">
        <f t="shared" ref="H39:J39" si="6">H40+H41+H42+H43</f>
        <v>8694.6822200000006</v>
      </c>
      <c r="I39" s="54">
        <f t="shared" si="6"/>
        <v>0</v>
      </c>
      <c r="J39" s="54">
        <f t="shared" si="6"/>
        <v>9789.2884799999993</v>
      </c>
      <c r="K39" s="130">
        <f t="shared" si="5"/>
        <v>15.200451667901111</v>
      </c>
      <c r="L39" s="55"/>
    </row>
    <row r="40" spans="1:12" ht="78.75">
      <c r="A40" s="6" t="s">
        <v>87</v>
      </c>
      <c r="B40" s="36" t="s">
        <v>45</v>
      </c>
      <c r="C40" s="38">
        <v>359</v>
      </c>
      <c r="D40" s="38"/>
      <c r="E40" s="38"/>
      <c r="F40" s="54">
        <f>E40+D40+C40</f>
        <v>359</v>
      </c>
      <c r="G40" s="75">
        <v>55.753</v>
      </c>
      <c r="H40" s="75"/>
      <c r="I40" s="75"/>
      <c r="J40" s="17">
        <f>I40+H40+G40</f>
        <v>55.753</v>
      </c>
      <c r="K40" s="127">
        <f t="shared" si="5"/>
        <v>15.530083565459611</v>
      </c>
      <c r="L40" s="98" t="s">
        <v>161</v>
      </c>
    </row>
    <row r="41" spans="1:12" ht="132.75" customHeight="1">
      <c r="A41" s="6" t="s">
        <v>88</v>
      </c>
      <c r="B41" s="36" t="s">
        <v>46</v>
      </c>
      <c r="C41" s="38">
        <v>10</v>
      </c>
      <c r="D41" s="38">
        <f>9135+4619+30628</f>
        <v>44382</v>
      </c>
      <c r="E41" s="38">
        <v>6203</v>
      </c>
      <c r="F41" s="54">
        <f>E41+D41+C41</f>
        <v>50595</v>
      </c>
      <c r="G41" s="21"/>
      <c r="H41" s="75">
        <v>7250.317</v>
      </c>
      <c r="I41" s="75"/>
      <c r="J41" s="17">
        <f>G41+H41+I41</f>
        <v>7250.317</v>
      </c>
      <c r="K41" s="127">
        <f t="shared" si="5"/>
        <v>14.330105741674078</v>
      </c>
      <c r="L41" s="99" t="s">
        <v>144</v>
      </c>
    </row>
    <row r="42" spans="1:12" ht="49.5">
      <c r="A42" s="6" t="s">
        <v>89</v>
      </c>
      <c r="B42" s="36" t="s">
        <v>47</v>
      </c>
      <c r="C42" s="38">
        <v>3377.3</v>
      </c>
      <c r="D42" s="38"/>
      <c r="E42" s="38"/>
      <c r="F42" s="54">
        <f>E42+D42+C42</f>
        <v>3377.3</v>
      </c>
      <c r="G42" s="75">
        <v>249.92975000000001</v>
      </c>
      <c r="H42" s="75"/>
      <c r="I42" s="75"/>
      <c r="J42" s="17">
        <f>I42+H42+G42</f>
        <v>249.92975000000001</v>
      </c>
      <c r="K42" s="127">
        <f t="shared" si="5"/>
        <v>7.4002827702602669</v>
      </c>
      <c r="L42" s="99" t="s">
        <v>128</v>
      </c>
    </row>
    <row r="43" spans="1:12" ht="178.5" customHeight="1">
      <c r="A43" s="100" t="s">
        <v>103</v>
      </c>
      <c r="B43" s="101" t="s">
        <v>104</v>
      </c>
      <c r="C43" s="38">
        <v>3295</v>
      </c>
      <c r="D43" s="38">
        <v>6775</v>
      </c>
      <c r="E43" s="38"/>
      <c r="F43" s="54">
        <f>E43+D43+C43</f>
        <v>10070</v>
      </c>
      <c r="G43" s="75">
        <v>788.92350999999996</v>
      </c>
      <c r="H43" s="75">
        <v>1444.3652199999999</v>
      </c>
      <c r="I43" s="75"/>
      <c r="J43" s="17">
        <f>I43+H43+G43</f>
        <v>2233.2887299999998</v>
      </c>
      <c r="K43" s="127">
        <f t="shared" si="5"/>
        <v>22.177643793445874</v>
      </c>
      <c r="L43" s="37" t="s">
        <v>145</v>
      </c>
    </row>
    <row r="44" spans="1:12" ht="20.25" customHeight="1">
      <c r="A44" s="141" t="s">
        <v>31</v>
      </c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139"/>
    </row>
    <row r="45" spans="1:12" ht="107.25" customHeight="1">
      <c r="A45" s="6" t="s">
        <v>20</v>
      </c>
      <c r="B45" s="92" t="s">
        <v>50</v>
      </c>
      <c r="C45" s="54">
        <v>1662.6</v>
      </c>
      <c r="D45" s="54"/>
      <c r="E45" s="38"/>
      <c r="F45" s="54">
        <f>E45+D45+C45</f>
        <v>1662.6</v>
      </c>
      <c r="G45" s="56">
        <v>373.42505999999997</v>
      </c>
      <c r="H45" s="56"/>
      <c r="I45" s="56"/>
      <c r="J45" s="56">
        <f>I45+H45+G45</f>
        <v>373.42505999999997</v>
      </c>
      <c r="K45" s="130">
        <f>J45*100/F45</f>
        <v>22.460306748466255</v>
      </c>
      <c r="L45" s="37" t="s">
        <v>156</v>
      </c>
    </row>
    <row r="46" spans="1:12" ht="24.75" customHeight="1">
      <c r="A46" s="137" t="s">
        <v>8</v>
      </c>
      <c r="B46" s="138"/>
      <c r="C46" s="138"/>
      <c r="D46" s="138"/>
      <c r="E46" s="138"/>
      <c r="F46" s="138"/>
      <c r="G46" s="138"/>
      <c r="H46" s="138"/>
      <c r="I46" s="138"/>
      <c r="J46" s="138"/>
      <c r="K46" s="138"/>
      <c r="L46" s="139"/>
    </row>
    <row r="47" spans="1:12" ht="69.75" customHeight="1">
      <c r="A47" s="9" t="s">
        <v>21</v>
      </c>
      <c r="B47" s="87" t="s">
        <v>51</v>
      </c>
      <c r="C47" s="54">
        <f>C48+C49+C50</f>
        <v>408.5</v>
      </c>
      <c r="D47" s="54"/>
      <c r="E47" s="54"/>
      <c r="F47" s="54">
        <f>F48+F49+F50</f>
        <v>408.5</v>
      </c>
      <c r="G47" s="56">
        <f>G48+G49+G50</f>
        <v>4.62</v>
      </c>
      <c r="H47" s="56">
        <f t="shared" ref="H47:I47" si="7">H48+H49+H50</f>
        <v>0</v>
      </c>
      <c r="I47" s="56">
        <f t="shared" si="7"/>
        <v>0</v>
      </c>
      <c r="J47" s="56">
        <f>I47+H47+G47</f>
        <v>4.62</v>
      </c>
      <c r="K47" s="130">
        <f>J47*100/F47</f>
        <v>1.1309669522643819</v>
      </c>
      <c r="L47" s="55"/>
    </row>
    <row r="48" spans="1:12" ht="49.5">
      <c r="A48" s="9" t="s">
        <v>90</v>
      </c>
      <c r="B48" s="36" t="s">
        <v>52</v>
      </c>
      <c r="C48" s="38">
        <v>22</v>
      </c>
      <c r="D48" s="38"/>
      <c r="E48" s="38"/>
      <c r="F48" s="54">
        <f>E48+D48+C48</f>
        <v>22</v>
      </c>
      <c r="G48" s="102">
        <v>1.62</v>
      </c>
      <c r="H48" s="56"/>
      <c r="I48" s="56"/>
      <c r="J48" s="56">
        <f t="shared" ref="J48:J50" si="8">I48+H48+G48</f>
        <v>1.62</v>
      </c>
      <c r="K48" s="130">
        <f>J48*100/F48</f>
        <v>7.3636363636363633</v>
      </c>
      <c r="L48" s="103" t="s">
        <v>131</v>
      </c>
    </row>
    <row r="49" spans="1:16" ht="36.75" customHeight="1">
      <c r="A49" s="104" t="s">
        <v>91</v>
      </c>
      <c r="B49" s="97" t="s">
        <v>53</v>
      </c>
      <c r="C49" s="38">
        <v>97</v>
      </c>
      <c r="D49" s="38"/>
      <c r="E49" s="38"/>
      <c r="F49" s="54">
        <f>E49+D49+C49</f>
        <v>97</v>
      </c>
      <c r="G49" s="102">
        <v>3</v>
      </c>
      <c r="H49" s="56"/>
      <c r="I49" s="56"/>
      <c r="J49" s="56">
        <f t="shared" si="8"/>
        <v>3</v>
      </c>
      <c r="K49" s="130">
        <f>J49*100/F49</f>
        <v>3.0927835051546393</v>
      </c>
      <c r="L49" s="67" t="s">
        <v>129</v>
      </c>
    </row>
    <row r="50" spans="1:16" ht="49.5">
      <c r="A50" s="6" t="s">
        <v>92</v>
      </c>
      <c r="B50" s="101" t="s">
        <v>54</v>
      </c>
      <c r="C50" s="38">
        <v>289.5</v>
      </c>
      <c r="D50" s="38"/>
      <c r="E50" s="38"/>
      <c r="F50" s="54">
        <f>E50+D50+C50</f>
        <v>289.5</v>
      </c>
      <c r="G50" s="102">
        <v>0</v>
      </c>
      <c r="H50" s="102"/>
      <c r="I50" s="102"/>
      <c r="J50" s="56">
        <f t="shared" si="8"/>
        <v>0</v>
      </c>
      <c r="K50" s="130">
        <f>J50*100/F50</f>
        <v>0</v>
      </c>
      <c r="L50" s="37" t="s">
        <v>130</v>
      </c>
    </row>
    <row r="51" spans="1:16" ht="29.25" customHeight="1">
      <c r="A51" s="142" t="s">
        <v>9</v>
      </c>
      <c r="B51" s="143"/>
      <c r="C51" s="143"/>
      <c r="D51" s="143"/>
      <c r="E51" s="143"/>
      <c r="F51" s="143"/>
      <c r="G51" s="143"/>
      <c r="H51" s="143"/>
      <c r="I51" s="143"/>
      <c r="J51" s="143"/>
      <c r="K51" s="143"/>
      <c r="L51" s="143"/>
    </row>
    <row r="52" spans="1:16" ht="399.75" customHeight="1">
      <c r="A52" s="57" t="s">
        <v>75</v>
      </c>
      <c r="B52" s="58" t="s">
        <v>118</v>
      </c>
      <c r="C52" s="54">
        <v>28</v>
      </c>
      <c r="D52" s="54"/>
      <c r="E52" s="54"/>
      <c r="F52" s="54">
        <f>E52+D52+C52</f>
        <v>28</v>
      </c>
      <c r="G52" s="56">
        <v>0</v>
      </c>
      <c r="H52" s="56"/>
      <c r="I52" s="56"/>
      <c r="J52" s="56">
        <f>G52+H52+I52</f>
        <v>0</v>
      </c>
      <c r="K52" s="130">
        <f>J52/F52*100</f>
        <v>0</v>
      </c>
      <c r="L52" s="55" t="s">
        <v>166</v>
      </c>
    </row>
    <row r="53" spans="1:16" ht="26.25" customHeight="1">
      <c r="A53" s="137" t="s">
        <v>10</v>
      </c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39"/>
    </row>
    <row r="54" spans="1:16" ht="35.25" customHeight="1">
      <c r="A54" s="105" t="s">
        <v>22</v>
      </c>
      <c r="B54" s="87" t="s">
        <v>58</v>
      </c>
      <c r="C54" s="54">
        <f>C57+C55+C56+C58</f>
        <v>1526.1</v>
      </c>
      <c r="D54" s="54">
        <f t="shared" ref="D54:F54" si="9">D57+D55+D56+D58</f>
        <v>0</v>
      </c>
      <c r="E54" s="54">
        <f t="shared" si="9"/>
        <v>0</v>
      </c>
      <c r="F54" s="54">
        <f t="shared" si="9"/>
        <v>1526.1</v>
      </c>
      <c r="G54" s="54">
        <f>G57+G55+G56</f>
        <v>0</v>
      </c>
      <c r="H54" s="54">
        <f>H57+H55+H56</f>
        <v>0</v>
      </c>
      <c r="I54" s="54">
        <f>I57+I55+I56</f>
        <v>0</v>
      </c>
      <c r="J54" s="54">
        <f>I54+H54+G54</f>
        <v>0</v>
      </c>
      <c r="K54" s="130">
        <f t="shared" ref="K54:K59" si="10">J54*100/F54</f>
        <v>0</v>
      </c>
      <c r="L54" s="55"/>
    </row>
    <row r="55" spans="1:16" ht="31.5">
      <c r="A55" s="90" t="s">
        <v>105</v>
      </c>
      <c r="B55" s="106" t="s">
        <v>60</v>
      </c>
      <c r="C55" s="38">
        <v>20</v>
      </c>
      <c r="D55" s="38"/>
      <c r="E55" s="38"/>
      <c r="F55" s="54">
        <f>E55+D55+C55</f>
        <v>20</v>
      </c>
      <c r="G55" s="38">
        <v>0</v>
      </c>
      <c r="H55" s="38"/>
      <c r="I55" s="38"/>
      <c r="J55" s="54">
        <f t="shared" ref="J55:J56" si="11">I55+H55+G55</f>
        <v>0</v>
      </c>
      <c r="K55" s="130">
        <f t="shared" si="10"/>
        <v>0</v>
      </c>
      <c r="L55" s="66" t="s">
        <v>134</v>
      </c>
    </row>
    <row r="56" spans="1:16" ht="71.25" customHeight="1">
      <c r="A56" s="90" t="s">
        <v>106</v>
      </c>
      <c r="B56" s="106" t="s">
        <v>61</v>
      </c>
      <c r="C56" s="38">
        <v>10</v>
      </c>
      <c r="D56" s="38"/>
      <c r="E56" s="38"/>
      <c r="F56" s="54">
        <f>E56+D56+C56</f>
        <v>10</v>
      </c>
      <c r="G56" s="38">
        <v>0</v>
      </c>
      <c r="H56" s="38"/>
      <c r="I56" s="38"/>
      <c r="J56" s="54">
        <f t="shared" si="11"/>
        <v>0</v>
      </c>
      <c r="K56" s="130">
        <f t="shared" si="10"/>
        <v>0</v>
      </c>
      <c r="L56" s="103" t="s">
        <v>147</v>
      </c>
    </row>
    <row r="57" spans="1:16" ht="94.5">
      <c r="A57" s="90" t="s">
        <v>107</v>
      </c>
      <c r="B57" s="106" t="s">
        <v>59</v>
      </c>
      <c r="C57" s="38">
        <v>256.10000000000002</v>
      </c>
      <c r="D57" s="38"/>
      <c r="E57" s="38"/>
      <c r="F57" s="54">
        <f>E57+D57+C57</f>
        <v>256.10000000000002</v>
      </c>
      <c r="G57" s="107">
        <v>0</v>
      </c>
      <c r="H57" s="107"/>
      <c r="I57" s="107"/>
      <c r="J57" s="54">
        <f>I57+H57+G57</f>
        <v>0</v>
      </c>
      <c r="K57" s="130">
        <f t="shared" si="10"/>
        <v>0</v>
      </c>
      <c r="L57" s="55" t="s">
        <v>146</v>
      </c>
    </row>
    <row r="58" spans="1:16" ht="67.5" customHeight="1">
      <c r="A58" s="90" t="s">
        <v>121</v>
      </c>
      <c r="B58" s="106" t="s">
        <v>122</v>
      </c>
      <c r="C58" s="38">
        <v>1240</v>
      </c>
      <c r="D58" s="38"/>
      <c r="E58" s="38"/>
      <c r="F58" s="54">
        <f>E58+D58+C58</f>
        <v>1240</v>
      </c>
      <c r="G58" s="107">
        <v>0</v>
      </c>
      <c r="H58" s="107"/>
      <c r="I58" s="107"/>
      <c r="J58" s="54">
        <f>I58+H58+G58</f>
        <v>0</v>
      </c>
      <c r="K58" s="130">
        <f t="shared" si="10"/>
        <v>0</v>
      </c>
      <c r="L58" s="55" t="s">
        <v>136</v>
      </c>
    </row>
    <row r="59" spans="1:16" ht="98.25" customHeight="1">
      <c r="A59" s="108" t="s">
        <v>76</v>
      </c>
      <c r="B59" s="109" t="s">
        <v>108</v>
      </c>
      <c r="C59" s="54">
        <v>6140</v>
      </c>
      <c r="D59" s="54"/>
      <c r="E59" s="54"/>
      <c r="F59" s="54">
        <f>E59+D59+C59</f>
        <v>6140</v>
      </c>
      <c r="G59" s="54">
        <v>1169.6355100000001</v>
      </c>
      <c r="H59" s="54"/>
      <c r="I59" s="54"/>
      <c r="J59" s="54">
        <f>I59+H59+G59</f>
        <v>1169.6355100000001</v>
      </c>
      <c r="K59" s="130">
        <f t="shared" si="10"/>
        <v>19.049438273615635</v>
      </c>
      <c r="L59" s="110" t="s">
        <v>162</v>
      </c>
      <c r="P59" s="3" t="s">
        <v>135</v>
      </c>
    </row>
    <row r="60" spans="1:16" ht="28.5" customHeight="1">
      <c r="A60" s="137" t="s">
        <v>11</v>
      </c>
      <c r="B60" s="138"/>
      <c r="C60" s="138"/>
      <c r="D60" s="138"/>
      <c r="E60" s="138"/>
      <c r="F60" s="138"/>
      <c r="G60" s="138"/>
      <c r="H60" s="138"/>
      <c r="I60" s="138"/>
      <c r="J60" s="138"/>
      <c r="K60" s="138"/>
      <c r="L60" s="139"/>
    </row>
    <row r="61" spans="1:16" ht="165.75" customHeight="1">
      <c r="A61" s="88" t="s">
        <v>77</v>
      </c>
      <c r="B61" s="111" t="s">
        <v>62</v>
      </c>
      <c r="C61" s="51">
        <v>100</v>
      </c>
      <c r="D61" s="51">
        <v>1640.14</v>
      </c>
      <c r="E61" s="51"/>
      <c r="F61" s="51">
        <f>E61+D61+C61</f>
        <v>1740.14</v>
      </c>
      <c r="G61" s="112">
        <v>4</v>
      </c>
      <c r="H61" s="112">
        <v>1640.14</v>
      </c>
      <c r="I61" s="112"/>
      <c r="J61" s="112">
        <f>I61+H61+G61</f>
        <v>1644.14</v>
      </c>
      <c r="K61" s="128">
        <f>J61*100/F61</f>
        <v>94.483202500948195</v>
      </c>
      <c r="L61" s="103" t="s">
        <v>132</v>
      </c>
      <c r="P61" s="7"/>
    </row>
    <row r="62" spans="1:16" ht="99">
      <c r="A62" s="90" t="s">
        <v>78</v>
      </c>
      <c r="B62" s="87" t="s">
        <v>63</v>
      </c>
      <c r="C62" s="17">
        <f t="shared" ref="C62:I62" si="12">C63+C64+C65</f>
        <v>8337.4</v>
      </c>
      <c r="D62" s="17">
        <f t="shared" si="12"/>
        <v>3750.5</v>
      </c>
      <c r="E62" s="17">
        <f t="shared" si="12"/>
        <v>0</v>
      </c>
      <c r="F62" s="17">
        <f t="shared" si="12"/>
        <v>12087.9</v>
      </c>
      <c r="G62" s="23">
        <f>G63+G64+G65</f>
        <v>1304.35373</v>
      </c>
      <c r="H62" s="23">
        <f t="shared" si="12"/>
        <v>0</v>
      </c>
      <c r="I62" s="23">
        <f t="shared" si="12"/>
        <v>0</v>
      </c>
      <c r="J62" s="23">
        <f>J63+J64+J65</f>
        <v>1304.35373</v>
      </c>
      <c r="K62" s="130">
        <f>J62*100/F62</f>
        <v>10.790573466028013</v>
      </c>
      <c r="L62" s="113"/>
    </row>
    <row r="63" spans="1:16" ht="99.75" customHeight="1">
      <c r="A63" s="88" t="s">
        <v>93</v>
      </c>
      <c r="B63" s="94" t="s">
        <v>64</v>
      </c>
      <c r="C63" s="70">
        <v>2160</v>
      </c>
      <c r="D63" s="114">
        <v>3750.5</v>
      </c>
      <c r="E63" s="70"/>
      <c r="F63" s="72">
        <f>E63+D63+C63</f>
        <v>5910.5</v>
      </c>
      <c r="G63" s="73">
        <v>0</v>
      </c>
      <c r="H63" s="73"/>
      <c r="I63" s="73"/>
      <c r="J63" s="23">
        <f t="shared" ref="J63:J64" si="13">I63+H63+G63</f>
        <v>0</v>
      </c>
      <c r="K63" s="126">
        <f>J63*100/F63</f>
        <v>0</v>
      </c>
      <c r="L63" s="115" t="s">
        <v>150</v>
      </c>
    </row>
    <row r="64" spans="1:16" ht="34.5" customHeight="1">
      <c r="A64" s="90" t="s">
        <v>94</v>
      </c>
      <c r="B64" s="101" t="s">
        <v>65</v>
      </c>
      <c r="C64" s="75">
        <v>70</v>
      </c>
      <c r="D64" s="75"/>
      <c r="E64" s="75"/>
      <c r="F64" s="17">
        <f>C64</f>
        <v>70</v>
      </c>
      <c r="G64" s="116">
        <v>0</v>
      </c>
      <c r="H64" s="116"/>
      <c r="I64" s="116"/>
      <c r="J64" s="23">
        <f t="shared" si="13"/>
        <v>0</v>
      </c>
      <c r="K64" s="127">
        <f>J64*100/F64</f>
        <v>0</v>
      </c>
      <c r="L64" s="83" t="s">
        <v>133</v>
      </c>
    </row>
    <row r="65" spans="1:12" ht="67.5" customHeight="1">
      <c r="A65" s="117" t="s">
        <v>109</v>
      </c>
      <c r="B65" s="101" t="s">
        <v>110</v>
      </c>
      <c r="C65" s="75">
        <v>6107.4</v>
      </c>
      <c r="D65" s="75"/>
      <c r="E65" s="75"/>
      <c r="F65" s="17">
        <f>E65+D65+C65</f>
        <v>6107.4</v>
      </c>
      <c r="G65" s="116">
        <v>1304.35373</v>
      </c>
      <c r="H65" s="116"/>
      <c r="I65" s="116"/>
      <c r="J65" s="23">
        <f>I65+H65+G65</f>
        <v>1304.35373</v>
      </c>
      <c r="K65" s="127">
        <f>J65*100/F65</f>
        <v>21.356939614238467</v>
      </c>
      <c r="L65" s="83" t="s">
        <v>163</v>
      </c>
    </row>
    <row r="66" spans="1:12" ht="25.5" customHeight="1">
      <c r="A66" s="137" t="s">
        <v>12</v>
      </c>
      <c r="B66" s="138"/>
      <c r="C66" s="138"/>
      <c r="D66" s="138"/>
      <c r="E66" s="138"/>
      <c r="F66" s="138"/>
      <c r="G66" s="138"/>
      <c r="H66" s="138"/>
      <c r="I66" s="138"/>
      <c r="J66" s="138"/>
      <c r="K66" s="138"/>
      <c r="L66" s="139"/>
    </row>
    <row r="67" spans="1:12" ht="54.95" customHeight="1">
      <c r="A67" s="9" t="s">
        <v>79</v>
      </c>
      <c r="B67" s="39" t="s">
        <v>55</v>
      </c>
      <c r="C67" s="51">
        <f>C68+C69</f>
        <v>21141</v>
      </c>
      <c r="D67" s="54">
        <f>D68+D69</f>
        <v>18657</v>
      </c>
      <c r="E67" s="51">
        <f>E68+E69</f>
        <v>0</v>
      </c>
      <c r="F67" s="54">
        <f>F68+F69</f>
        <v>39798</v>
      </c>
      <c r="G67" s="54">
        <f>G68+G69</f>
        <v>605.35400000000004</v>
      </c>
      <c r="H67" s="54">
        <f t="shared" ref="H67:J67" si="14">H68+H69</f>
        <v>0</v>
      </c>
      <c r="I67" s="54">
        <f t="shared" si="14"/>
        <v>0</v>
      </c>
      <c r="J67" s="54">
        <f t="shared" si="14"/>
        <v>605.35400000000004</v>
      </c>
      <c r="K67" s="130">
        <f>J67*100/F67</f>
        <v>1.5210663852454898</v>
      </c>
      <c r="L67" s="55"/>
    </row>
    <row r="68" spans="1:12" ht="31.5">
      <c r="A68" s="10" t="s">
        <v>80</v>
      </c>
      <c r="B68" s="40" t="s">
        <v>56</v>
      </c>
      <c r="C68" s="52">
        <v>18996.599999999999</v>
      </c>
      <c r="D68" s="52">
        <v>18657</v>
      </c>
      <c r="E68" s="52"/>
      <c r="F68" s="51">
        <f>E68+D68+C68</f>
        <v>37653.599999999999</v>
      </c>
      <c r="G68" s="52">
        <v>0</v>
      </c>
      <c r="H68" s="52"/>
      <c r="I68" s="52"/>
      <c r="J68" s="51">
        <f>I68+H68+G68</f>
        <v>0</v>
      </c>
      <c r="K68" s="130">
        <f>J68*100/F68</f>
        <v>0</v>
      </c>
      <c r="L68" s="67" t="s">
        <v>148</v>
      </c>
    </row>
    <row r="69" spans="1:12" ht="66.75" customHeight="1">
      <c r="A69" s="9" t="s">
        <v>81</v>
      </c>
      <c r="B69" s="36" t="s">
        <v>57</v>
      </c>
      <c r="C69" s="38">
        <v>2144.4</v>
      </c>
      <c r="D69" s="38"/>
      <c r="E69" s="38"/>
      <c r="F69" s="54">
        <f>E69+D69+C69</f>
        <v>2144.4</v>
      </c>
      <c r="G69" s="38">
        <v>605.35400000000004</v>
      </c>
      <c r="H69" s="38"/>
      <c r="I69" s="38"/>
      <c r="J69" s="54">
        <f>I69+H69+G69</f>
        <v>605.35400000000004</v>
      </c>
      <c r="K69" s="130">
        <f>J69*100/F69</f>
        <v>28.229528073120687</v>
      </c>
      <c r="L69" s="66" t="s">
        <v>149</v>
      </c>
    </row>
    <row r="70" spans="1:12" ht="22.9" customHeight="1">
      <c r="A70" s="11"/>
      <c r="B70" s="12" t="s">
        <v>13</v>
      </c>
      <c r="C70" s="41">
        <f t="shared" ref="C70:I70" si="15">C67+C62+C61+C59+C54+C52+C47+C45+C39+C38+C36+C34+C27+C20+C18+C16+C14+C13+C11+C8</f>
        <v>316435.43000000005</v>
      </c>
      <c r="D70" s="41">
        <f t="shared" si="15"/>
        <v>493070.74</v>
      </c>
      <c r="E70" s="41">
        <f t="shared" si="15"/>
        <v>6203</v>
      </c>
      <c r="F70" s="41">
        <f t="shared" si="15"/>
        <v>815709.17</v>
      </c>
      <c r="G70" s="41">
        <f t="shared" si="15"/>
        <v>70433.078250000006</v>
      </c>
      <c r="H70" s="41">
        <f t="shared" si="15"/>
        <v>92088.246730000013</v>
      </c>
      <c r="I70" s="41">
        <f t="shared" si="15"/>
        <v>0</v>
      </c>
      <c r="J70" s="41">
        <f>J67+J62+J61+J59+J54+J52+J47+J45+J39+J38+J36+J34+J27+J20+J18+J16+J14+J13+J11+J8</f>
        <v>162521.32498</v>
      </c>
      <c r="K70" s="130">
        <f>J70/F70*100</f>
        <v>19.923930115925998</v>
      </c>
      <c r="L70" s="43"/>
    </row>
    <row r="71" spans="1:12" ht="18" customHeight="1">
      <c r="A71" s="13"/>
      <c r="B71" s="14"/>
      <c r="C71" s="19"/>
      <c r="D71" s="19"/>
      <c r="E71" s="19"/>
      <c r="F71" s="19"/>
      <c r="G71" s="53"/>
      <c r="H71" s="53"/>
      <c r="I71" s="53"/>
      <c r="J71" s="53"/>
      <c r="K71" s="131"/>
      <c r="L71" s="44"/>
    </row>
    <row r="72" spans="1:12" ht="18" customHeight="1">
      <c r="A72" s="144" t="s">
        <v>151</v>
      </c>
      <c r="B72" s="144"/>
      <c r="C72" s="19"/>
      <c r="D72" s="19"/>
      <c r="E72" s="19"/>
      <c r="F72" s="19"/>
      <c r="G72" s="24"/>
      <c r="H72" s="24"/>
      <c r="I72" s="24"/>
      <c r="J72" s="25"/>
      <c r="K72" s="131"/>
      <c r="L72" s="44"/>
    </row>
    <row r="73" spans="1:12" ht="18" customHeight="1">
      <c r="A73" s="120" t="s">
        <v>152</v>
      </c>
      <c r="B73" s="120"/>
      <c r="C73" s="121"/>
      <c r="D73" s="19"/>
      <c r="E73" s="19"/>
      <c r="F73" s="19"/>
      <c r="G73" s="26"/>
      <c r="H73" s="26"/>
      <c r="I73" s="26"/>
      <c r="J73" s="27"/>
      <c r="K73" s="131"/>
      <c r="L73" s="44"/>
    </row>
    <row r="74" spans="1:12" ht="18.75">
      <c r="A74" s="122" t="s">
        <v>153</v>
      </c>
      <c r="B74" s="122"/>
      <c r="C74" s="123"/>
      <c r="D74" s="123"/>
      <c r="F74" s="21" t="s">
        <v>114</v>
      </c>
      <c r="G74" s="28"/>
      <c r="H74" s="28"/>
      <c r="I74" s="28"/>
      <c r="J74" s="31"/>
    </row>
    <row r="75" spans="1:12" ht="18.75">
      <c r="A75" s="15"/>
      <c r="B75" s="118"/>
      <c r="C75" s="20"/>
      <c r="D75" s="20"/>
      <c r="F75" s="34"/>
      <c r="G75" s="28"/>
      <c r="H75" s="28"/>
      <c r="I75" s="28"/>
      <c r="J75" s="31"/>
    </row>
    <row r="76" spans="1:12">
      <c r="B76" s="119"/>
    </row>
    <row r="78" spans="1:12">
      <c r="L78" s="46"/>
    </row>
    <row r="79" spans="1:12">
      <c r="A79" s="1" t="s">
        <v>29</v>
      </c>
      <c r="L79" s="47"/>
    </row>
    <row r="80" spans="1:12" ht="17.100000000000001" customHeight="1">
      <c r="A80" s="140" t="s">
        <v>113</v>
      </c>
      <c r="B80" s="140"/>
      <c r="L80" s="48"/>
    </row>
    <row r="81" spans="12:12" ht="12.95" customHeight="1"/>
    <row r="83" spans="12:12" ht="24" customHeight="1">
      <c r="L83" s="47"/>
    </row>
    <row r="84" spans="12:12" ht="16.5" customHeight="1">
      <c r="L84" s="47"/>
    </row>
  </sheetData>
  <sheetProtection password="CC21" sheet="1" formatCells="0" formatColumns="0" formatRows="0" insertColumns="0" insertRows="0" insertHyperlinks="0" deleteColumns="0" deleteRows="0" sort="0" autoFilter="0" pivotTables="0"/>
  <mergeCells count="37">
    <mergeCell ref="A17:L17"/>
    <mergeCell ref="A15:L15"/>
    <mergeCell ref="A19:L19"/>
    <mergeCell ref="A1:L1"/>
    <mergeCell ref="A4:A5"/>
    <mergeCell ref="B4:B5"/>
    <mergeCell ref="C4:F4"/>
    <mergeCell ref="G4:J4"/>
    <mergeCell ref="K4:K5"/>
    <mergeCell ref="L4:L5"/>
    <mergeCell ref="A2:L2"/>
    <mergeCell ref="A12:L12"/>
    <mergeCell ref="A7:L7"/>
    <mergeCell ref="A33:L33"/>
    <mergeCell ref="A26:L26"/>
    <mergeCell ref="K21:K23"/>
    <mergeCell ref="J21:J23"/>
    <mergeCell ref="I21:I23"/>
    <mergeCell ref="C21:C23"/>
    <mergeCell ref="B21:B23"/>
    <mergeCell ref="A21:A23"/>
    <mergeCell ref="L21:L23"/>
    <mergeCell ref="H21:H23"/>
    <mergeCell ref="G21:G23"/>
    <mergeCell ref="F21:F23"/>
    <mergeCell ref="E21:E23"/>
    <mergeCell ref="D21:D23"/>
    <mergeCell ref="A66:L66"/>
    <mergeCell ref="A80:B80"/>
    <mergeCell ref="A53:L53"/>
    <mergeCell ref="A60:L60"/>
    <mergeCell ref="A35:L35"/>
    <mergeCell ref="A37:L37"/>
    <mergeCell ref="A44:L44"/>
    <mergeCell ref="A46:L46"/>
    <mergeCell ref="A51:L51"/>
    <mergeCell ref="A72:B72"/>
  </mergeCells>
  <pageMargins left="0.70866141732283472" right="0.70866141732283472" top="0.74803149606299213" bottom="0.74803149606299213" header="0.31496062992125984" footer="0.31496062992125984"/>
  <pageSetup paperSize="9"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84"/>
  <sheetViews>
    <sheetView topLeftCell="A62" zoomScale="90" zoomScaleNormal="90" zoomScaleSheetLayoutView="40" zoomScalePageLayoutView="40" workbookViewId="0">
      <selection activeCell="A60" sqref="A60:L60"/>
    </sheetView>
  </sheetViews>
  <sheetFormatPr defaultColWidth="9.140625" defaultRowHeight="16.5"/>
  <cols>
    <col min="1" max="1" width="6.28515625" style="1" customWidth="1"/>
    <col min="2" max="2" width="46.7109375" style="1" customWidth="1"/>
    <col min="3" max="3" width="13.5703125" style="21" customWidth="1"/>
    <col min="4" max="4" width="14" style="21" customWidth="1"/>
    <col min="5" max="5" width="13.28515625" style="21" customWidth="1"/>
    <col min="6" max="6" width="17.42578125" style="18" customWidth="1"/>
    <col min="7" max="7" width="14.140625" style="29" customWidth="1"/>
    <col min="8" max="8" width="14.5703125" style="29" customWidth="1"/>
    <col min="9" max="9" width="12.42578125" style="29" customWidth="1"/>
    <col min="10" max="10" width="15" style="32" customWidth="1"/>
    <col min="11" max="11" width="14.140625" style="129" customWidth="1"/>
    <col min="12" max="12" width="106.5703125" style="45" customWidth="1"/>
    <col min="13" max="13" width="7.42578125" style="1" hidden="1" customWidth="1"/>
    <col min="14" max="14" width="10.140625" style="1" hidden="1" customWidth="1"/>
    <col min="15" max="15" width="9.140625" style="1" hidden="1" customWidth="1"/>
    <col min="16" max="16" width="47.5703125" style="1" customWidth="1"/>
    <col min="17" max="17" width="65.42578125" style="1" customWidth="1"/>
    <col min="18" max="16384" width="9.140625" style="1"/>
  </cols>
  <sheetData>
    <row r="1" spans="1:17" ht="18.75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</row>
    <row r="2" spans="1:17" ht="25.5" customHeight="1">
      <c r="A2" s="175" t="s">
        <v>167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</row>
    <row r="3" spans="1:17" ht="15.75" customHeight="1">
      <c r="A3" s="2"/>
      <c r="B3" s="2"/>
      <c r="C3" s="16"/>
      <c r="D3" s="16"/>
      <c r="E3" s="16"/>
      <c r="F3" s="33"/>
      <c r="G3" s="22"/>
      <c r="H3" s="22"/>
      <c r="I3" s="22"/>
      <c r="J3" s="30"/>
      <c r="K3" s="125"/>
      <c r="L3" s="42" t="s">
        <v>1</v>
      </c>
    </row>
    <row r="4" spans="1:17" s="3" customFormat="1" ht="35.25" customHeight="1">
      <c r="A4" s="164" t="s">
        <v>0</v>
      </c>
      <c r="B4" s="164" t="s">
        <v>116</v>
      </c>
      <c r="C4" s="166" t="s">
        <v>115</v>
      </c>
      <c r="D4" s="167"/>
      <c r="E4" s="167"/>
      <c r="F4" s="168"/>
      <c r="G4" s="137" t="s">
        <v>28</v>
      </c>
      <c r="H4" s="169"/>
      <c r="I4" s="169"/>
      <c r="J4" s="170"/>
      <c r="K4" s="171" t="s">
        <v>117</v>
      </c>
      <c r="L4" s="173" t="s">
        <v>27</v>
      </c>
    </row>
    <row r="5" spans="1:17" s="3" customFormat="1" ht="48" customHeight="1">
      <c r="A5" s="165"/>
      <c r="B5" s="165"/>
      <c r="C5" s="49" t="s">
        <v>23</v>
      </c>
      <c r="D5" s="49" t="s">
        <v>24</v>
      </c>
      <c r="E5" s="49" t="s">
        <v>25</v>
      </c>
      <c r="F5" s="49" t="s">
        <v>26</v>
      </c>
      <c r="G5" s="50" t="s">
        <v>23</v>
      </c>
      <c r="H5" s="50" t="s">
        <v>24</v>
      </c>
      <c r="I5" s="50" t="s">
        <v>25</v>
      </c>
      <c r="J5" s="50" t="s">
        <v>26</v>
      </c>
      <c r="K5" s="172"/>
      <c r="L5" s="174"/>
    </row>
    <row r="6" spans="1:17" s="64" customFormat="1" ht="18.75" customHeight="1">
      <c r="A6" s="59">
        <v>1</v>
      </c>
      <c r="B6" s="60">
        <v>2</v>
      </c>
      <c r="C6" s="61">
        <v>3</v>
      </c>
      <c r="D6" s="61">
        <v>4</v>
      </c>
      <c r="E6" s="61">
        <v>5</v>
      </c>
      <c r="F6" s="61">
        <v>6</v>
      </c>
      <c r="G6" s="62">
        <v>7</v>
      </c>
      <c r="H6" s="63">
        <v>8</v>
      </c>
      <c r="I6" s="63">
        <v>9</v>
      </c>
      <c r="J6" s="63">
        <v>10</v>
      </c>
      <c r="K6" s="63">
        <v>11</v>
      </c>
      <c r="L6" s="62">
        <v>12</v>
      </c>
    </row>
    <row r="7" spans="1:17" ht="27" hidden="1" customHeight="1">
      <c r="A7" s="176" t="s">
        <v>2</v>
      </c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8"/>
    </row>
    <row r="8" spans="1:17" ht="67.5" hidden="1" customHeight="1">
      <c r="A8" s="4" t="s">
        <v>30</v>
      </c>
      <c r="B8" s="5" t="s">
        <v>34</v>
      </c>
      <c r="C8" s="17">
        <f>C9+C10</f>
        <v>6906.9</v>
      </c>
      <c r="D8" s="17">
        <f>D9+D10</f>
        <v>431</v>
      </c>
      <c r="E8" s="17">
        <f>E9+E10</f>
        <v>0</v>
      </c>
      <c r="F8" s="17">
        <f>E8+D8+C8</f>
        <v>7337.9</v>
      </c>
      <c r="G8" s="23">
        <f>G9+G10</f>
        <v>1197.8366100000001</v>
      </c>
      <c r="H8" s="23">
        <f t="shared" ref="H8:I8" si="0">H9+H10</f>
        <v>83.066249999999997</v>
      </c>
      <c r="I8" s="23">
        <f t="shared" si="0"/>
        <v>0</v>
      </c>
      <c r="J8" s="23">
        <f>J9+J10</f>
        <v>1280.9028600000001</v>
      </c>
      <c r="K8" s="133">
        <f t="shared" ref="K8:K10" si="1">J8/F8*100</f>
        <v>17.455986862726398</v>
      </c>
      <c r="L8" s="37"/>
    </row>
    <row r="9" spans="1:17" ht="162.75" hidden="1" customHeight="1">
      <c r="A9" s="68" t="s">
        <v>82</v>
      </c>
      <c r="B9" s="69" t="s">
        <v>95</v>
      </c>
      <c r="C9" s="135">
        <f>6591.9-431</f>
        <v>6160.9</v>
      </c>
      <c r="D9" s="135">
        <v>431</v>
      </c>
      <c r="E9" s="71"/>
      <c r="F9" s="134">
        <f>E9+D9+C9</f>
        <v>6591.9</v>
      </c>
      <c r="G9" s="73">
        <v>1197.8366100000001</v>
      </c>
      <c r="H9" s="73">
        <v>83.066249999999997</v>
      </c>
      <c r="I9" s="73"/>
      <c r="J9" s="23">
        <f t="shared" ref="J9:J10" si="2">G9+H9+I9</f>
        <v>1280.9028600000001</v>
      </c>
      <c r="K9" s="133">
        <f t="shared" si="1"/>
        <v>19.43146680016384</v>
      </c>
      <c r="L9" s="74" t="s">
        <v>157</v>
      </c>
    </row>
    <row r="10" spans="1:17" ht="110.25" hidden="1">
      <c r="A10" s="4" t="s">
        <v>83</v>
      </c>
      <c r="B10" s="36" t="s">
        <v>35</v>
      </c>
      <c r="C10" s="135">
        <v>746</v>
      </c>
      <c r="D10" s="75"/>
      <c r="E10" s="75"/>
      <c r="F10" s="134">
        <f>E10+D10+C10</f>
        <v>746</v>
      </c>
      <c r="G10" s="135">
        <v>0</v>
      </c>
      <c r="H10" s="135"/>
      <c r="I10" s="135"/>
      <c r="J10" s="23">
        <f t="shared" si="2"/>
        <v>0</v>
      </c>
      <c r="K10" s="133">
        <f t="shared" si="1"/>
        <v>0</v>
      </c>
      <c r="L10" s="74" t="s">
        <v>139</v>
      </c>
    </row>
    <row r="11" spans="1:17" ht="68.25" hidden="1" customHeight="1">
      <c r="A11" s="76" t="s">
        <v>14</v>
      </c>
      <c r="B11" s="77" t="s">
        <v>126</v>
      </c>
      <c r="C11" s="78">
        <v>29.5</v>
      </c>
      <c r="D11" s="78">
        <v>394</v>
      </c>
      <c r="E11" s="79"/>
      <c r="F11" s="78">
        <f>E11+D11+C11</f>
        <v>423.5</v>
      </c>
      <c r="G11" s="80">
        <v>0</v>
      </c>
      <c r="H11" s="51">
        <v>394</v>
      </c>
      <c r="I11" s="78"/>
      <c r="J11" s="79">
        <f>G11+H11+I11</f>
        <v>394</v>
      </c>
      <c r="K11" s="133">
        <f>J11/F11*100</f>
        <v>93.034238488783942</v>
      </c>
      <c r="L11" s="81" t="s">
        <v>140</v>
      </c>
    </row>
    <row r="12" spans="1:17" ht="24.75" hidden="1" customHeight="1">
      <c r="A12" s="137" t="s">
        <v>3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9"/>
    </row>
    <row r="13" spans="1:17" ht="72" hidden="1" customHeight="1">
      <c r="A13" s="6" t="s">
        <v>66</v>
      </c>
      <c r="B13" s="82" t="s">
        <v>36</v>
      </c>
      <c r="C13" s="54">
        <v>460</v>
      </c>
      <c r="D13" s="54"/>
      <c r="E13" s="54"/>
      <c r="F13" s="54">
        <f>E13+D13+C13</f>
        <v>460</v>
      </c>
      <c r="G13" s="54">
        <v>10</v>
      </c>
      <c r="H13" s="54"/>
      <c r="I13" s="54"/>
      <c r="J13" s="54">
        <f>SUM(G13:I13)</f>
        <v>10</v>
      </c>
      <c r="K13" s="127">
        <f>J13*100/F13</f>
        <v>2.1739130434782608</v>
      </c>
      <c r="L13" s="37" t="s">
        <v>138</v>
      </c>
      <c r="P13" s="35"/>
      <c r="Q13" s="7"/>
    </row>
    <row r="14" spans="1:17" ht="97.5" hidden="1" customHeight="1">
      <c r="A14" s="6" t="s">
        <v>15</v>
      </c>
      <c r="B14" s="82" t="s">
        <v>38</v>
      </c>
      <c r="C14" s="54">
        <v>145</v>
      </c>
      <c r="D14" s="54"/>
      <c r="E14" s="54"/>
      <c r="F14" s="54">
        <f>E14+D14+C14</f>
        <v>145</v>
      </c>
      <c r="G14" s="54">
        <v>0</v>
      </c>
      <c r="H14" s="54"/>
      <c r="I14" s="54"/>
      <c r="J14" s="54">
        <f>SUM(G14:I14)</f>
        <v>0</v>
      </c>
      <c r="K14" s="127">
        <f>J14*100/F14</f>
        <v>0</v>
      </c>
      <c r="L14" s="83" t="s">
        <v>137</v>
      </c>
    </row>
    <row r="15" spans="1:17" ht="24.75" hidden="1" customHeight="1">
      <c r="A15" s="137" t="s">
        <v>4</v>
      </c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9"/>
    </row>
    <row r="16" spans="1:17" ht="318" hidden="1" customHeight="1">
      <c r="A16" s="136" t="s">
        <v>32</v>
      </c>
      <c r="B16" s="85" t="s">
        <v>96</v>
      </c>
      <c r="C16" s="51">
        <v>61243.4</v>
      </c>
      <c r="D16" s="51">
        <v>1005</v>
      </c>
      <c r="E16" s="51"/>
      <c r="F16" s="51">
        <f>E16+D16+C16</f>
        <v>62248.4</v>
      </c>
      <c r="G16" s="51">
        <v>15659.73568</v>
      </c>
      <c r="H16" s="51">
        <v>221.03152</v>
      </c>
      <c r="I16" s="51"/>
      <c r="J16" s="51">
        <f>SUM(G16:I16)</f>
        <v>15880.7672</v>
      </c>
      <c r="K16" s="128">
        <f>J16*100/F16</f>
        <v>25.511928338720352</v>
      </c>
      <c r="L16" s="74" t="s">
        <v>164</v>
      </c>
    </row>
    <row r="17" spans="1:16" ht="21.75" hidden="1" customHeight="1">
      <c r="A17" s="137" t="s">
        <v>33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9"/>
    </row>
    <row r="18" spans="1:16" ht="70.5" hidden="1" customHeight="1">
      <c r="A18" s="136" t="s">
        <v>67</v>
      </c>
      <c r="B18" s="86" t="s">
        <v>111</v>
      </c>
      <c r="C18" s="51">
        <v>796</v>
      </c>
      <c r="D18" s="51"/>
      <c r="E18" s="51"/>
      <c r="F18" s="51">
        <f>E18+D18+C18</f>
        <v>796</v>
      </c>
      <c r="G18" s="51">
        <v>60.834000000000003</v>
      </c>
      <c r="H18" s="51"/>
      <c r="I18" s="51"/>
      <c r="J18" s="51">
        <f>G18+H18+I18</f>
        <v>60.834000000000003</v>
      </c>
      <c r="K18" s="129">
        <f>J18*100/F18</f>
        <v>7.6424623115577894</v>
      </c>
      <c r="L18" s="37" t="s">
        <v>127</v>
      </c>
    </row>
    <row r="19" spans="1:16" ht="21.75" hidden="1" customHeight="1">
      <c r="A19" s="137" t="s">
        <v>5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9"/>
    </row>
    <row r="20" spans="1:16" ht="52.5" hidden="1" customHeight="1">
      <c r="A20" s="6" t="s">
        <v>16</v>
      </c>
      <c r="B20" s="87" t="s">
        <v>37</v>
      </c>
      <c r="C20" s="54">
        <f>C21+C24+C25</f>
        <v>159034.82999999999</v>
      </c>
      <c r="D20" s="18">
        <f>D21+D24+D25</f>
        <v>406036.1</v>
      </c>
      <c r="E20" s="54">
        <f>E21+E24+E25</f>
        <v>0</v>
      </c>
      <c r="F20" s="54">
        <f t="shared" ref="F20:J20" si="3">F21+F24+F25</f>
        <v>565070.92999999993</v>
      </c>
      <c r="G20" s="54">
        <f t="shared" si="3"/>
        <v>40385.849979999999</v>
      </c>
      <c r="H20" s="54">
        <f t="shared" si="3"/>
        <v>81055.326740000004</v>
      </c>
      <c r="I20" s="54">
        <f t="shared" si="3"/>
        <v>0</v>
      </c>
      <c r="J20" s="54">
        <f t="shared" si="3"/>
        <v>121441.17672</v>
      </c>
      <c r="K20" s="130">
        <f>J20*100/F20</f>
        <v>21.491315562809081</v>
      </c>
      <c r="L20" s="74"/>
    </row>
    <row r="21" spans="1:16" ht="409.6" hidden="1" customHeight="1">
      <c r="A21" s="157" t="s">
        <v>84</v>
      </c>
      <c r="B21" s="154" t="s">
        <v>97</v>
      </c>
      <c r="C21" s="151">
        <v>121913.73</v>
      </c>
      <c r="D21" s="151">
        <f>74491+327984+646.1+2915</f>
        <v>406036.1</v>
      </c>
      <c r="E21" s="151"/>
      <c r="F21" s="148">
        <f>E21+D21+C21</f>
        <v>527949.82999999996</v>
      </c>
      <c r="G21" s="151">
        <v>32108.842339999999</v>
      </c>
      <c r="H21" s="151">
        <v>81055.326740000004</v>
      </c>
      <c r="I21" s="151"/>
      <c r="J21" s="148">
        <f>G21+H21+I21</f>
        <v>113164.16908000001</v>
      </c>
      <c r="K21" s="145">
        <f>J21*100/F21</f>
        <v>21.43464447748757</v>
      </c>
      <c r="L21" s="160" t="s">
        <v>141</v>
      </c>
    </row>
    <row r="22" spans="1:16" ht="409.5" hidden="1" customHeight="1">
      <c r="A22" s="158"/>
      <c r="B22" s="155"/>
      <c r="C22" s="152"/>
      <c r="D22" s="152"/>
      <c r="E22" s="152"/>
      <c r="F22" s="149"/>
      <c r="G22" s="152"/>
      <c r="H22" s="152"/>
      <c r="I22" s="152"/>
      <c r="J22" s="149"/>
      <c r="K22" s="146"/>
      <c r="L22" s="161"/>
    </row>
    <row r="23" spans="1:16" ht="195.75" hidden="1" customHeight="1">
      <c r="A23" s="159"/>
      <c r="B23" s="156"/>
      <c r="C23" s="153"/>
      <c r="D23" s="153"/>
      <c r="E23" s="153"/>
      <c r="F23" s="150"/>
      <c r="G23" s="153"/>
      <c r="H23" s="153"/>
      <c r="I23" s="153"/>
      <c r="J23" s="150"/>
      <c r="K23" s="147"/>
      <c r="L23" s="162"/>
      <c r="P23" s="65"/>
    </row>
    <row r="24" spans="1:16" ht="301.5" hidden="1" customHeight="1">
      <c r="A24" s="136" t="s">
        <v>85</v>
      </c>
      <c r="B24" s="88" t="s">
        <v>98</v>
      </c>
      <c r="C24" s="52">
        <v>36920.1</v>
      </c>
      <c r="D24" s="52"/>
      <c r="E24" s="52"/>
      <c r="F24" s="51">
        <f>E24+D24+C24</f>
        <v>36920.1</v>
      </c>
      <c r="G24" s="52">
        <v>8277.0076399999998</v>
      </c>
      <c r="H24" s="52"/>
      <c r="I24" s="52"/>
      <c r="J24" s="134">
        <f>I24+H24+G24</f>
        <v>8277.0076399999998</v>
      </c>
      <c r="K24" s="133">
        <f>J24*100/F24</f>
        <v>22.418703199612136</v>
      </c>
      <c r="L24" s="89" t="s">
        <v>142</v>
      </c>
    </row>
    <row r="25" spans="1:16" ht="47.25" hidden="1">
      <c r="A25" s="6" t="s">
        <v>86</v>
      </c>
      <c r="B25" s="90" t="s">
        <v>39</v>
      </c>
      <c r="C25" s="38">
        <v>201</v>
      </c>
      <c r="D25" s="91"/>
      <c r="E25" s="38"/>
      <c r="F25" s="54">
        <f>E25+D25+C25</f>
        <v>201</v>
      </c>
      <c r="G25" s="75">
        <v>0</v>
      </c>
      <c r="H25" s="75"/>
      <c r="I25" s="75"/>
      <c r="J25" s="17">
        <f>I25+H25+G25</f>
        <v>0</v>
      </c>
      <c r="K25" s="127">
        <f>J25*100/F25</f>
        <v>0</v>
      </c>
      <c r="L25" s="74" t="s">
        <v>125</v>
      </c>
    </row>
    <row r="26" spans="1:16" ht="27.75" hidden="1" customHeight="1">
      <c r="A26" s="137" t="s">
        <v>49</v>
      </c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9"/>
    </row>
    <row r="27" spans="1:16" ht="51" hidden="1" customHeight="1">
      <c r="A27" s="136" t="s">
        <v>17</v>
      </c>
      <c r="B27" s="92" t="s">
        <v>40</v>
      </c>
      <c r="C27" s="54">
        <f t="shared" ref="C27:I27" si="4">C28+C29+C30+C31+C32</f>
        <v>39580.1</v>
      </c>
      <c r="D27" s="54">
        <f t="shared" si="4"/>
        <v>0</v>
      </c>
      <c r="E27" s="54">
        <f t="shared" si="4"/>
        <v>0</v>
      </c>
      <c r="F27" s="54">
        <f t="shared" si="4"/>
        <v>39580.1</v>
      </c>
      <c r="G27" s="54">
        <f t="shared" si="4"/>
        <v>8269.0201500000003</v>
      </c>
      <c r="H27" s="54">
        <f t="shared" si="4"/>
        <v>0</v>
      </c>
      <c r="I27" s="54">
        <f t="shared" si="4"/>
        <v>0</v>
      </c>
      <c r="J27" s="54">
        <f>I27+H27+G27</f>
        <v>8269.0201500000003</v>
      </c>
      <c r="K27" s="130">
        <f>J27*100/F27</f>
        <v>20.891862703732432</v>
      </c>
      <c r="L27" s="37"/>
    </row>
    <row r="28" spans="1:16" ht="179.25" hidden="1" customHeight="1">
      <c r="A28" s="136" t="s">
        <v>68</v>
      </c>
      <c r="B28" s="93" t="s">
        <v>41</v>
      </c>
      <c r="C28" s="135">
        <v>10718.2</v>
      </c>
      <c r="D28" s="135"/>
      <c r="E28" s="135"/>
      <c r="F28" s="17">
        <f>E28+D28+C28</f>
        <v>10718.2</v>
      </c>
      <c r="G28" s="75">
        <v>2114.65344</v>
      </c>
      <c r="H28" s="75"/>
      <c r="I28" s="75"/>
      <c r="J28" s="17">
        <f>I28+H28+G28</f>
        <v>2114.65344</v>
      </c>
      <c r="K28" s="127">
        <f>J28*100/F28</f>
        <v>19.729557574965945</v>
      </c>
      <c r="L28" s="37" t="s">
        <v>165</v>
      </c>
    </row>
    <row r="29" spans="1:16" ht="192.75" hidden="1" customHeight="1">
      <c r="A29" s="136" t="s">
        <v>69</v>
      </c>
      <c r="B29" s="94" t="s">
        <v>99</v>
      </c>
      <c r="C29" s="52">
        <v>15482.5</v>
      </c>
      <c r="D29" s="52"/>
      <c r="E29" s="52"/>
      <c r="F29" s="51">
        <f>E29+D29+C29</f>
        <v>15482.5</v>
      </c>
      <c r="G29" s="52">
        <v>3419.29441</v>
      </c>
      <c r="H29" s="52"/>
      <c r="I29" s="52"/>
      <c r="J29" s="51">
        <f>G29+I29+H29</f>
        <v>3419.29441</v>
      </c>
      <c r="K29" s="128">
        <f>J29*100/F29</f>
        <v>22.084898498304536</v>
      </c>
      <c r="L29" s="37" t="s">
        <v>158</v>
      </c>
      <c r="P29" s="3" t="s">
        <v>112</v>
      </c>
    </row>
    <row r="30" spans="1:16" ht="83.25" hidden="1" customHeight="1">
      <c r="A30" s="136" t="s">
        <v>70</v>
      </c>
      <c r="B30" s="36" t="s">
        <v>100</v>
      </c>
      <c r="C30" s="38">
        <v>165</v>
      </c>
      <c r="D30" s="38"/>
      <c r="E30" s="38"/>
      <c r="F30" s="54">
        <f>E30+D30+C30</f>
        <v>165</v>
      </c>
      <c r="G30" s="38">
        <v>10</v>
      </c>
      <c r="H30" s="38"/>
      <c r="I30" s="38"/>
      <c r="J30" s="54">
        <f>G30+H30+I30</f>
        <v>10</v>
      </c>
      <c r="K30" s="130">
        <f>J30/F30*100</f>
        <v>6.0606060606060606</v>
      </c>
      <c r="L30" s="95" t="s">
        <v>143</v>
      </c>
    </row>
    <row r="31" spans="1:16" ht="144.75" hidden="1" customHeight="1">
      <c r="A31" s="136" t="s">
        <v>71</v>
      </c>
      <c r="B31" s="96" t="s">
        <v>102</v>
      </c>
      <c r="C31" s="38">
        <v>12033.3</v>
      </c>
      <c r="D31" s="38"/>
      <c r="E31" s="38"/>
      <c r="F31" s="54">
        <f>E31+D31+C31</f>
        <v>12033.3</v>
      </c>
      <c r="G31" s="75">
        <v>2483.9464200000002</v>
      </c>
      <c r="H31" s="75"/>
      <c r="I31" s="75"/>
      <c r="J31" s="17">
        <f>I31+H31+G31</f>
        <v>2483.9464200000002</v>
      </c>
      <c r="K31" s="127">
        <f>J31*100/F31</f>
        <v>20.642271197427142</v>
      </c>
      <c r="L31" s="37" t="s">
        <v>159</v>
      </c>
      <c r="P31" s="8"/>
    </row>
    <row r="32" spans="1:16" ht="102" hidden="1" customHeight="1">
      <c r="A32" s="136" t="s">
        <v>72</v>
      </c>
      <c r="B32" s="97" t="s">
        <v>101</v>
      </c>
      <c r="C32" s="38">
        <v>1181.0999999999999</v>
      </c>
      <c r="D32" s="38"/>
      <c r="E32" s="54"/>
      <c r="F32" s="54">
        <f>E32+D32+C32</f>
        <v>1181.0999999999999</v>
      </c>
      <c r="G32" s="38">
        <v>241.12588</v>
      </c>
      <c r="H32" s="38"/>
      <c r="I32" s="38"/>
      <c r="J32" s="54">
        <f>I32+H32+G32</f>
        <v>241.12588</v>
      </c>
      <c r="K32" s="130">
        <f>J32*100/F32</f>
        <v>20.415365337397343</v>
      </c>
      <c r="L32" s="37" t="s">
        <v>160</v>
      </c>
    </row>
    <row r="33" spans="1:12" ht="24" hidden="1" customHeight="1">
      <c r="A33" s="137" t="s">
        <v>6</v>
      </c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9"/>
    </row>
    <row r="34" spans="1:12" ht="128.25" hidden="1" customHeight="1">
      <c r="A34" s="6" t="s">
        <v>73</v>
      </c>
      <c r="B34" s="87" t="s">
        <v>42</v>
      </c>
      <c r="C34" s="54">
        <v>390</v>
      </c>
      <c r="D34" s="18">
        <v>10000</v>
      </c>
      <c r="E34" s="38"/>
      <c r="F34" s="54">
        <f>E34+D34+C34</f>
        <v>10390</v>
      </c>
      <c r="G34" s="56">
        <v>34.777999999999999</v>
      </c>
      <c r="H34" s="56"/>
      <c r="I34" s="56"/>
      <c r="J34" s="56">
        <f>I34+H34+G34</f>
        <v>34.777999999999999</v>
      </c>
      <c r="K34" s="130">
        <f>J34*100/F34</f>
        <v>0.33472569778633299</v>
      </c>
      <c r="L34" s="37" t="s">
        <v>124</v>
      </c>
    </row>
    <row r="35" spans="1:12" ht="20.25" hidden="1" customHeight="1">
      <c r="A35" s="137" t="s">
        <v>7</v>
      </c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9"/>
    </row>
    <row r="36" spans="1:12" ht="94.5" hidden="1">
      <c r="A36" s="6" t="s">
        <v>18</v>
      </c>
      <c r="B36" s="87" t="s">
        <v>123</v>
      </c>
      <c r="C36" s="54">
        <v>1074.8</v>
      </c>
      <c r="D36" s="54"/>
      <c r="E36" s="54"/>
      <c r="F36" s="54">
        <f>E36+D36+C36</f>
        <v>1074.8</v>
      </c>
      <c r="G36" s="54">
        <v>196.77027000000001</v>
      </c>
      <c r="H36" s="54"/>
      <c r="I36" s="54"/>
      <c r="J36" s="54">
        <f>G36+I36+H36</f>
        <v>196.77027000000001</v>
      </c>
      <c r="K36" s="130">
        <f>J36/F36*100</f>
        <v>18.307617231112765</v>
      </c>
      <c r="L36" s="37" t="s">
        <v>154</v>
      </c>
    </row>
    <row r="37" spans="1:12" ht="24.75" customHeight="1">
      <c r="A37" s="137" t="s">
        <v>48</v>
      </c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39"/>
    </row>
    <row r="38" spans="1:12" ht="85.5" hidden="1" customHeight="1">
      <c r="A38" s="6" t="s">
        <v>19</v>
      </c>
      <c r="B38" s="87" t="s">
        <v>43</v>
      </c>
      <c r="C38" s="54">
        <v>390</v>
      </c>
      <c r="D38" s="38"/>
      <c r="E38" s="54"/>
      <c r="F38" s="54">
        <f>E38+D38+C38</f>
        <v>390</v>
      </c>
      <c r="G38" s="54">
        <v>62.259</v>
      </c>
      <c r="H38" s="54"/>
      <c r="I38" s="54"/>
      <c r="J38" s="54">
        <f>I38+H38+G38</f>
        <v>62.259</v>
      </c>
      <c r="K38" s="130">
        <f t="shared" ref="K38:K43" si="5">J38*100/F38</f>
        <v>15.963846153846154</v>
      </c>
      <c r="L38" s="124" t="s">
        <v>155</v>
      </c>
    </row>
    <row r="39" spans="1:12" ht="50.25" customHeight="1">
      <c r="A39" s="6" t="s">
        <v>74</v>
      </c>
      <c r="B39" s="82" t="s">
        <v>44</v>
      </c>
      <c r="C39" s="54">
        <f>C40+C41+C42+C43</f>
        <v>7041.3</v>
      </c>
      <c r="D39" s="54">
        <f>D40+D41+D42+D43</f>
        <v>51157</v>
      </c>
      <c r="E39" s="54">
        <f>E40+E41+E42+E43</f>
        <v>6203</v>
      </c>
      <c r="F39" s="54">
        <f>F40+F41+F42+F43</f>
        <v>64401.3</v>
      </c>
      <c r="G39" s="54">
        <f>G40+G41+G42+G43</f>
        <v>1094.60626</v>
      </c>
      <c r="H39" s="54">
        <f t="shared" ref="H39:J39" si="6">H40+H41+H42+H43</f>
        <v>8694.6822200000006</v>
      </c>
      <c r="I39" s="54">
        <f t="shared" si="6"/>
        <v>0</v>
      </c>
      <c r="J39" s="54">
        <f t="shared" si="6"/>
        <v>9789.2884799999993</v>
      </c>
      <c r="K39" s="130">
        <f t="shared" si="5"/>
        <v>15.200451667901111</v>
      </c>
      <c r="L39" s="55"/>
    </row>
    <row r="40" spans="1:12" ht="78.75">
      <c r="A40" s="6" t="s">
        <v>87</v>
      </c>
      <c r="B40" s="36" t="s">
        <v>45</v>
      </c>
      <c r="C40" s="38">
        <v>359</v>
      </c>
      <c r="D40" s="38"/>
      <c r="E40" s="38"/>
      <c r="F40" s="54">
        <f>E40+D40+C40</f>
        <v>359</v>
      </c>
      <c r="G40" s="75">
        <v>55.753</v>
      </c>
      <c r="H40" s="75"/>
      <c r="I40" s="75"/>
      <c r="J40" s="17">
        <f>I40+H40+G40</f>
        <v>55.753</v>
      </c>
      <c r="K40" s="127">
        <f t="shared" si="5"/>
        <v>15.530083565459611</v>
      </c>
      <c r="L40" s="98" t="s">
        <v>161</v>
      </c>
    </row>
    <row r="41" spans="1:12" ht="132.75" customHeight="1">
      <c r="A41" s="6" t="s">
        <v>88</v>
      </c>
      <c r="B41" s="36" t="s">
        <v>46</v>
      </c>
      <c r="C41" s="38">
        <v>10</v>
      </c>
      <c r="D41" s="38">
        <f>9135+4619+30628</f>
        <v>44382</v>
      </c>
      <c r="E41" s="38">
        <v>6203</v>
      </c>
      <c r="F41" s="54">
        <f>E41+D41+C41</f>
        <v>50595</v>
      </c>
      <c r="G41" s="21"/>
      <c r="H41" s="75">
        <v>7250.317</v>
      </c>
      <c r="I41" s="75"/>
      <c r="J41" s="17">
        <f>G41+H41+I41</f>
        <v>7250.317</v>
      </c>
      <c r="K41" s="127">
        <f t="shared" si="5"/>
        <v>14.330105741674078</v>
      </c>
      <c r="L41" s="99" t="s">
        <v>144</v>
      </c>
    </row>
    <row r="42" spans="1:12" ht="49.5">
      <c r="A42" s="6" t="s">
        <v>89</v>
      </c>
      <c r="B42" s="36" t="s">
        <v>47</v>
      </c>
      <c r="C42" s="38">
        <v>3377.3</v>
      </c>
      <c r="D42" s="38"/>
      <c r="E42" s="38"/>
      <c r="F42" s="54">
        <f>E42+D42+C42</f>
        <v>3377.3</v>
      </c>
      <c r="G42" s="75">
        <v>249.92975000000001</v>
      </c>
      <c r="H42" s="75"/>
      <c r="I42" s="75"/>
      <c r="J42" s="17">
        <f>I42+H42+G42</f>
        <v>249.92975000000001</v>
      </c>
      <c r="K42" s="127">
        <f t="shared" si="5"/>
        <v>7.4002827702602669</v>
      </c>
      <c r="L42" s="99" t="s">
        <v>128</v>
      </c>
    </row>
    <row r="43" spans="1:12" ht="178.5" customHeight="1">
      <c r="A43" s="100" t="s">
        <v>103</v>
      </c>
      <c r="B43" s="101" t="s">
        <v>104</v>
      </c>
      <c r="C43" s="38">
        <v>3295</v>
      </c>
      <c r="D43" s="38">
        <v>6775</v>
      </c>
      <c r="E43" s="38"/>
      <c r="F43" s="54">
        <f>E43+D43+C43</f>
        <v>10070</v>
      </c>
      <c r="G43" s="75">
        <v>788.92350999999996</v>
      </c>
      <c r="H43" s="75">
        <v>1444.3652199999999</v>
      </c>
      <c r="I43" s="75"/>
      <c r="J43" s="17">
        <f>I43+H43+G43</f>
        <v>2233.2887299999998</v>
      </c>
      <c r="K43" s="127">
        <f t="shared" si="5"/>
        <v>22.177643793445874</v>
      </c>
      <c r="L43" s="37" t="s">
        <v>145</v>
      </c>
    </row>
    <row r="44" spans="1:12" ht="20.25" hidden="1" customHeight="1">
      <c r="A44" s="141" t="s">
        <v>31</v>
      </c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139"/>
    </row>
    <row r="45" spans="1:12" ht="107.25" hidden="1" customHeight="1">
      <c r="A45" s="6" t="s">
        <v>20</v>
      </c>
      <c r="B45" s="92" t="s">
        <v>50</v>
      </c>
      <c r="C45" s="54">
        <v>1662.6</v>
      </c>
      <c r="D45" s="54"/>
      <c r="E45" s="38"/>
      <c r="F45" s="54">
        <f>E45+D45+C45</f>
        <v>1662.6</v>
      </c>
      <c r="G45" s="56">
        <v>373.42505999999997</v>
      </c>
      <c r="H45" s="56"/>
      <c r="I45" s="56"/>
      <c r="J45" s="56">
        <f>I45+H45+G45</f>
        <v>373.42505999999997</v>
      </c>
      <c r="K45" s="130">
        <f>J45*100/F45</f>
        <v>22.460306748466255</v>
      </c>
      <c r="L45" s="37" t="s">
        <v>156</v>
      </c>
    </row>
    <row r="46" spans="1:12" ht="24.75" hidden="1" customHeight="1">
      <c r="A46" s="137" t="s">
        <v>8</v>
      </c>
      <c r="B46" s="138"/>
      <c r="C46" s="138"/>
      <c r="D46" s="138"/>
      <c r="E46" s="138"/>
      <c r="F46" s="138"/>
      <c r="G46" s="138"/>
      <c r="H46" s="138"/>
      <c r="I46" s="138"/>
      <c r="J46" s="138"/>
      <c r="K46" s="138"/>
      <c r="L46" s="139"/>
    </row>
    <row r="47" spans="1:12" ht="69.75" hidden="1" customHeight="1">
      <c r="A47" s="9" t="s">
        <v>21</v>
      </c>
      <c r="B47" s="87" t="s">
        <v>51</v>
      </c>
      <c r="C47" s="54">
        <f>C48+C49+C50</f>
        <v>408.5</v>
      </c>
      <c r="D47" s="54"/>
      <c r="E47" s="54"/>
      <c r="F47" s="54">
        <f>F48+F49+F50</f>
        <v>408.5</v>
      </c>
      <c r="G47" s="56">
        <f>G48+G49+G50</f>
        <v>4.62</v>
      </c>
      <c r="H47" s="56">
        <f t="shared" ref="H47:I47" si="7">H48+H49+H50</f>
        <v>0</v>
      </c>
      <c r="I47" s="56">
        <f t="shared" si="7"/>
        <v>0</v>
      </c>
      <c r="J47" s="56">
        <f>I47+H47+G47</f>
        <v>4.62</v>
      </c>
      <c r="K47" s="130">
        <f>J47*100/F47</f>
        <v>1.1309669522643819</v>
      </c>
      <c r="L47" s="55"/>
    </row>
    <row r="48" spans="1:12" ht="49.5" hidden="1">
      <c r="A48" s="9" t="s">
        <v>90</v>
      </c>
      <c r="B48" s="36" t="s">
        <v>52</v>
      </c>
      <c r="C48" s="38">
        <v>22</v>
      </c>
      <c r="D48" s="38"/>
      <c r="E48" s="38"/>
      <c r="F48" s="54">
        <f>E48+D48+C48</f>
        <v>22</v>
      </c>
      <c r="G48" s="102">
        <v>1.62</v>
      </c>
      <c r="H48" s="56"/>
      <c r="I48" s="56"/>
      <c r="J48" s="56">
        <f t="shared" ref="J48:J50" si="8">I48+H48+G48</f>
        <v>1.62</v>
      </c>
      <c r="K48" s="130">
        <f>J48*100/F48</f>
        <v>7.3636363636363633</v>
      </c>
      <c r="L48" s="103" t="s">
        <v>131</v>
      </c>
    </row>
    <row r="49" spans="1:16" ht="36.75" hidden="1" customHeight="1">
      <c r="A49" s="104" t="s">
        <v>91</v>
      </c>
      <c r="B49" s="97" t="s">
        <v>53</v>
      </c>
      <c r="C49" s="38">
        <v>97</v>
      </c>
      <c r="D49" s="38"/>
      <c r="E49" s="38"/>
      <c r="F49" s="54">
        <f>E49+D49+C49</f>
        <v>97</v>
      </c>
      <c r="G49" s="102">
        <v>3</v>
      </c>
      <c r="H49" s="56"/>
      <c r="I49" s="56"/>
      <c r="J49" s="56">
        <f t="shared" si="8"/>
        <v>3</v>
      </c>
      <c r="K49" s="130">
        <f>J49*100/F49</f>
        <v>3.0927835051546393</v>
      </c>
      <c r="L49" s="67" t="s">
        <v>129</v>
      </c>
    </row>
    <row r="50" spans="1:16" ht="49.5" hidden="1">
      <c r="A50" s="6" t="s">
        <v>92</v>
      </c>
      <c r="B50" s="101" t="s">
        <v>54</v>
      </c>
      <c r="C50" s="38">
        <v>289.5</v>
      </c>
      <c r="D50" s="38"/>
      <c r="E50" s="38"/>
      <c r="F50" s="54">
        <f>E50+D50+C50</f>
        <v>289.5</v>
      </c>
      <c r="G50" s="102">
        <v>0</v>
      </c>
      <c r="H50" s="102"/>
      <c r="I50" s="102"/>
      <c r="J50" s="56">
        <f t="shared" si="8"/>
        <v>0</v>
      </c>
      <c r="K50" s="130">
        <f>J50*100/F50</f>
        <v>0</v>
      </c>
      <c r="L50" s="37" t="s">
        <v>130</v>
      </c>
    </row>
    <row r="51" spans="1:16" ht="29.25" hidden="1" customHeight="1">
      <c r="A51" s="142" t="s">
        <v>9</v>
      </c>
      <c r="B51" s="143"/>
      <c r="C51" s="143"/>
      <c r="D51" s="143"/>
      <c r="E51" s="143"/>
      <c r="F51" s="143"/>
      <c r="G51" s="143"/>
      <c r="H51" s="143"/>
      <c r="I51" s="143"/>
      <c r="J51" s="143"/>
      <c r="K51" s="143"/>
      <c r="L51" s="143"/>
    </row>
    <row r="52" spans="1:16" ht="399.75" hidden="1" customHeight="1">
      <c r="A52" s="57" t="s">
        <v>75</v>
      </c>
      <c r="B52" s="58" t="s">
        <v>118</v>
      </c>
      <c r="C52" s="54">
        <v>28</v>
      </c>
      <c r="D52" s="54"/>
      <c r="E52" s="54"/>
      <c r="F52" s="54">
        <f>E52+D52+C52</f>
        <v>28</v>
      </c>
      <c r="G52" s="56">
        <v>0</v>
      </c>
      <c r="H52" s="56"/>
      <c r="I52" s="56"/>
      <c r="J52" s="56">
        <f>G52+H52+I52</f>
        <v>0</v>
      </c>
      <c r="K52" s="130">
        <f>J52/F52*100</f>
        <v>0</v>
      </c>
      <c r="L52" s="55" t="s">
        <v>166</v>
      </c>
    </row>
    <row r="53" spans="1:16" ht="26.25" customHeight="1">
      <c r="A53" s="137" t="s">
        <v>10</v>
      </c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39"/>
    </row>
    <row r="54" spans="1:16" ht="35.25" customHeight="1">
      <c r="A54" s="105" t="s">
        <v>22</v>
      </c>
      <c r="B54" s="87" t="s">
        <v>58</v>
      </c>
      <c r="C54" s="54">
        <f>C57+C55+C56+C58</f>
        <v>1526.1</v>
      </c>
      <c r="D54" s="54">
        <f t="shared" ref="D54:F54" si="9">D57+D55+D56+D58</f>
        <v>0</v>
      </c>
      <c r="E54" s="54">
        <f t="shared" si="9"/>
        <v>0</v>
      </c>
      <c r="F54" s="54">
        <f t="shared" si="9"/>
        <v>1526.1</v>
      </c>
      <c r="G54" s="54">
        <f>G57+G55+G56</f>
        <v>0</v>
      </c>
      <c r="H54" s="54">
        <f>H57+H55+H56</f>
        <v>0</v>
      </c>
      <c r="I54" s="54">
        <f>I57+I55+I56</f>
        <v>0</v>
      </c>
      <c r="J54" s="54">
        <f>I54+H54+G54</f>
        <v>0</v>
      </c>
      <c r="K54" s="130">
        <f t="shared" ref="K54:K59" si="10">J54*100/F54</f>
        <v>0</v>
      </c>
      <c r="L54" s="55"/>
    </row>
    <row r="55" spans="1:16" ht="31.5">
      <c r="A55" s="90" t="s">
        <v>105</v>
      </c>
      <c r="B55" s="106" t="s">
        <v>60</v>
      </c>
      <c r="C55" s="38">
        <v>20</v>
      </c>
      <c r="D55" s="38"/>
      <c r="E55" s="38"/>
      <c r="F55" s="54">
        <f>E55+D55+C55</f>
        <v>20</v>
      </c>
      <c r="G55" s="38">
        <v>0</v>
      </c>
      <c r="H55" s="38"/>
      <c r="I55" s="38"/>
      <c r="J55" s="54">
        <f t="shared" ref="J55:J56" si="11">I55+H55+G55</f>
        <v>0</v>
      </c>
      <c r="K55" s="130">
        <f t="shared" si="10"/>
        <v>0</v>
      </c>
      <c r="L55" s="66" t="s">
        <v>134</v>
      </c>
    </row>
    <row r="56" spans="1:16" ht="71.25" customHeight="1">
      <c r="A56" s="90" t="s">
        <v>106</v>
      </c>
      <c r="B56" s="106" t="s">
        <v>61</v>
      </c>
      <c r="C56" s="38">
        <v>10</v>
      </c>
      <c r="D56" s="38"/>
      <c r="E56" s="38"/>
      <c r="F56" s="54">
        <f>E56+D56+C56</f>
        <v>10</v>
      </c>
      <c r="G56" s="38">
        <v>0</v>
      </c>
      <c r="H56" s="38"/>
      <c r="I56" s="38"/>
      <c r="J56" s="54">
        <f t="shared" si="11"/>
        <v>0</v>
      </c>
      <c r="K56" s="130">
        <f t="shared" si="10"/>
        <v>0</v>
      </c>
      <c r="L56" s="103" t="s">
        <v>147</v>
      </c>
    </row>
    <row r="57" spans="1:16" ht="94.5">
      <c r="A57" s="90" t="s">
        <v>107</v>
      </c>
      <c r="B57" s="106" t="s">
        <v>59</v>
      </c>
      <c r="C57" s="38">
        <v>256.10000000000002</v>
      </c>
      <c r="D57" s="38"/>
      <c r="E57" s="38"/>
      <c r="F57" s="54">
        <f>E57+D57+C57</f>
        <v>256.10000000000002</v>
      </c>
      <c r="G57" s="107">
        <v>0</v>
      </c>
      <c r="H57" s="107"/>
      <c r="I57" s="107"/>
      <c r="J57" s="54">
        <f>I57+H57+G57</f>
        <v>0</v>
      </c>
      <c r="K57" s="130">
        <f t="shared" si="10"/>
        <v>0</v>
      </c>
      <c r="L57" s="55" t="s">
        <v>146</v>
      </c>
    </row>
    <row r="58" spans="1:16" ht="67.5" customHeight="1">
      <c r="A58" s="90" t="s">
        <v>121</v>
      </c>
      <c r="B58" s="106" t="s">
        <v>122</v>
      </c>
      <c r="C58" s="38">
        <v>1240</v>
      </c>
      <c r="D58" s="38"/>
      <c r="E58" s="38"/>
      <c r="F58" s="54">
        <f>E58+D58+C58</f>
        <v>1240</v>
      </c>
      <c r="G58" s="107">
        <v>0</v>
      </c>
      <c r="H58" s="107"/>
      <c r="I58" s="107"/>
      <c r="J58" s="54">
        <f>I58+H58+G58</f>
        <v>0</v>
      </c>
      <c r="K58" s="130">
        <f t="shared" si="10"/>
        <v>0</v>
      </c>
      <c r="L58" s="55" t="s">
        <v>136</v>
      </c>
    </row>
    <row r="59" spans="1:16" ht="98.25" hidden="1" customHeight="1">
      <c r="A59" s="108" t="s">
        <v>76</v>
      </c>
      <c r="B59" s="109" t="s">
        <v>108</v>
      </c>
      <c r="C59" s="54">
        <v>6140</v>
      </c>
      <c r="D59" s="54"/>
      <c r="E59" s="54"/>
      <c r="F59" s="54">
        <f>E59+D59+C59</f>
        <v>6140</v>
      </c>
      <c r="G59" s="54">
        <v>1169.6355100000001</v>
      </c>
      <c r="H59" s="54"/>
      <c r="I59" s="54"/>
      <c r="J59" s="54">
        <f>I59+H59+G59</f>
        <v>1169.6355100000001</v>
      </c>
      <c r="K59" s="130">
        <f t="shared" si="10"/>
        <v>19.049438273615635</v>
      </c>
      <c r="L59" s="110" t="s">
        <v>162</v>
      </c>
      <c r="P59" s="3" t="s">
        <v>135</v>
      </c>
    </row>
    <row r="60" spans="1:16" ht="28.5" customHeight="1">
      <c r="A60" s="137" t="s">
        <v>11</v>
      </c>
      <c r="B60" s="138"/>
      <c r="C60" s="138"/>
      <c r="D60" s="138"/>
      <c r="E60" s="138"/>
      <c r="F60" s="138"/>
      <c r="G60" s="138"/>
      <c r="H60" s="138"/>
      <c r="I60" s="138"/>
      <c r="J60" s="138"/>
      <c r="K60" s="138"/>
      <c r="L60" s="139"/>
    </row>
    <row r="61" spans="1:16" ht="165.75" hidden="1" customHeight="1">
      <c r="A61" s="88" t="s">
        <v>77</v>
      </c>
      <c r="B61" s="111" t="s">
        <v>62</v>
      </c>
      <c r="C61" s="51">
        <v>100</v>
      </c>
      <c r="D61" s="51">
        <v>1640.14</v>
      </c>
      <c r="E61" s="51"/>
      <c r="F61" s="51">
        <f>E61+D61+C61</f>
        <v>1740.14</v>
      </c>
      <c r="G61" s="112">
        <v>4</v>
      </c>
      <c r="H61" s="112">
        <v>1640.14</v>
      </c>
      <c r="I61" s="112"/>
      <c r="J61" s="112">
        <f>I61+H61+G61</f>
        <v>1644.14</v>
      </c>
      <c r="K61" s="128">
        <f>J61*100/F61</f>
        <v>94.483202500948195</v>
      </c>
      <c r="L61" s="103" t="s">
        <v>132</v>
      </c>
      <c r="P61" s="7"/>
    </row>
    <row r="62" spans="1:16" ht="99">
      <c r="A62" s="90" t="s">
        <v>78</v>
      </c>
      <c r="B62" s="87" t="s">
        <v>63</v>
      </c>
      <c r="C62" s="17">
        <f t="shared" ref="C62:I62" si="12">C63+C64+C65</f>
        <v>8337.4</v>
      </c>
      <c r="D62" s="17">
        <f t="shared" si="12"/>
        <v>3750.5</v>
      </c>
      <c r="E62" s="17">
        <f t="shared" si="12"/>
        <v>0</v>
      </c>
      <c r="F62" s="17">
        <f t="shared" si="12"/>
        <v>12087.9</v>
      </c>
      <c r="G62" s="23">
        <f>G63+G64+G65</f>
        <v>1304.35373</v>
      </c>
      <c r="H62" s="23">
        <f t="shared" si="12"/>
        <v>0</v>
      </c>
      <c r="I62" s="23">
        <f t="shared" si="12"/>
        <v>0</v>
      </c>
      <c r="J62" s="23">
        <f>J63+J64+J65</f>
        <v>1304.35373</v>
      </c>
      <c r="K62" s="130">
        <f>J62*100/F62</f>
        <v>10.790573466028013</v>
      </c>
      <c r="L62" s="113"/>
    </row>
    <row r="63" spans="1:16" ht="99.75" customHeight="1">
      <c r="A63" s="88" t="s">
        <v>93</v>
      </c>
      <c r="B63" s="94" t="s">
        <v>64</v>
      </c>
      <c r="C63" s="135">
        <v>2160</v>
      </c>
      <c r="D63" s="114">
        <v>3750.5</v>
      </c>
      <c r="E63" s="135"/>
      <c r="F63" s="134">
        <f>E63+D63+C63</f>
        <v>5910.5</v>
      </c>
      <c r="G63" s="73">
        <v>0</v>
      </c>
      <c r="H63" s="73"/>
      <c r="I63" s="73"/>
      <c r="J63" s="23">
        <f t="shared" ref="J63:J64" si="13">I63+H63+G63</f>
        <v>0</v>
      </c>
      <c r="K63" s="133">
        <f>J63*100/F63</f>
        <v>0</v>
      </c>
      <c r="L63" s="115" t="s">
        <v>150</v>
      </c>
    </row>
    <row r="64" spans="1:16" ht="34.5" customHeight="1">
      <c r="A64" s="90" t="s">
        <v>94</v>
      </c>
      <c r="B64" s="101" t="s">
        <v>65</v>
      </c>
      <c r="C64" s="75">
        <v>70</v>
      </c>
      <c r="D64" s="75"/>
      <c r="E64" s="75"/>
      <c r="F64" s="17">
        <f>C64</f>
        <v>70</v>
      </c>
      <c r="G64" s="116">
        <v>0</v>
      </c>
      <c r="H64" s="116"/>
      <c r="I64" s="116"/>
      <c r="J64" s="23">
        <f t="shared" si="13"/>
        <v>0</v>
      </c>
      <c r="K64" s="127">
        <f>J64*100/F64</f>
        <v>0</v>
      </c>
      <c r="L64" s="83" t="s">
        <v>133</v>
      </c>
    </row>
    <row r="65" spans="1:12" ht="67.5" customHeight="1">
      <c r="A65" s="117" t="s">
        <v>109</v>
      </c>
      <c r="B65" s="101" t="s">
        <v>110</v>
      </c>
      <c r="C65" s="75">
        <v>6107.4</v>
      </c>
      <c r="D65" s="75"/>
      <c r="E65" s="75"/>
      <c r="F65" s="17">
        <f>E65+D65+C65</f>
        <v>6107.4</v>
      </c>
      <c r="G65" s="116">
        <v>1304.35373</v>
      </c>
      <c r="H65" s="116"/>
      <c r="I65" s="116"/>
      <c r="J65" s="23">
        <f>I65+H65+G65</f>
        <v>1304.35373</v>
      </c>
      <c r="K65" s="127">
        <f>J65*100/F65</f>
        <v>21.356939614238467</v>
      </c>
      <c r="L65" s="83" t="s">
        <v>163</v>
      </c>
    </row>
    <row r="66" spans="1:12" ht="25.5" hidden="1" customHeight="1">
      <c r="A66" s="137" t="s">
        <v>12</v>
      </c>
      <c r="B66" s="138"/>
      <c r="C66" s="138"/>
      <c r="D66" s="138"/>
      <c r="E66" s="138"/>
      <c r="F66" s="138"/>
      <c r="G66" s="138"/>
      <c r="H66" s="138"/>
      <c r="I66" s="138"/>
      <c r="J66" s="138"/>
      <c r="K66" s="138"/>
      <c r="L66" s="139"/>
    </row>
    <row r="67" spans="1:12" ht="54.95" hidden="1" customHeight="1">
      <c r="A67" s="9" t="s">
        <v>79</v>
      </c>
      <c r="B67" s="39" t="s">
        <v>55</v>
      </c>
      <c r="C67" s="51">
        <f>C68+C69</f>
        <v>21141</v>
      </c>
      <c r="D67" s="54">
        <f>D68+D69</f>
        <v>18657</v>
      </c>
      <c r="E67" s="51">
        <f>E68+E69</f>
        <v>0</v>
      </c>
      <c r="F67" s="54">
        <f>F68+F69</f>
        <v>39798</v>
      </c>
      <c r="G67" s="54">
        <f>G68+G69</f>
        <v>605.35400000000004</v>
      </c>
      <c r="H67" s="54">
        <f t="shared" ref="H67:J67" si="14">H68+H69</f>
        <v>0</v>
      </c>
      <c r="I67" s="54">
        <f t="shared" si="14"/>
        <v>0</v>
      </c>
      <c r="J67" s="54">
        <f t="shared" si="14"/>
        <v>605.35400000000004</v>
      </c>
      <c r="K67" s="130">
        <f>J67*100/F67</f>
        <v>1.5210663852454898</v>
      </c>
      <c r="L67" s="55"/>
    </row>
    <row r="68" spans="1:12" ht="31.5" hidden="1">
      <c r="A68" s="10" t="s">
        <v>80</v>
      </c>
      <c r="B68" s="40" t="s">
        <v>56</v>
      </c>
      <c r="C68" s="52">
        <v>18996.599999999999</v>
      </c>
      <c r="D68" s="52">
        <v>18657</v>
      </c>
      <c r="E68" s="52"/>
      <c r="F68" s="51">
        <f>E68+D68+C68</f>
        <v>37653.599999999999</v>
      </c>
      <c r="G68" s="52">
        <v>0</v>
      </c>
      <c r="H68" s="52"/>
      <c r="I68" s="52"/>
      <c r="J68" s="51">
        <f>I68+H68+G68</f>
        <v>0</v>
      </c>
      <c r="K68" s="130">
        <f>J68*100/F68</f>
        <v>0</v>
      </c>
      <c r="L68" s="67" t="s">
        <v>148</v>
      </c>
    </row>
    <row r="69" spans="1:12" ht="66.75" hidden="1" customHeight="1">
      <c r="A69" s="9" t="s">
        <v>81</v>
      </c>
      <c r="B69" s="36" t="s">
        <v>57</v>
      </c>
      <c r="C69" s="38">
        <v>2144.4</v>
      </c>
      <c r="D69" s="38"/>
      <c r="E69" s="38"/>
      <c r="F69" s="54">
        <f>E69+D69+C69</f>
        <v>2144.4</v>
      </c>
      <c r="G69" s="38">
        <v>605.35400000000004</v>
      </c>
      <c r="H69" s="38"/>
      <c r="I69" s="38"/>
      <c r="J69" s="54">
        <f>I69+H69+G69</f>
        <v>605.35400000000004</v>
      </c>
      <c r="K69" s="130">
        <f>J69*100/F69</f>
        <v>28.229528073120687</v>
      </c>
      <c r="L69" s="66" t="s">
        <v>149</v>
      </c>
    </row>
    <row r="70" spans="1:12" ht="22.9" hidden="1" customHeight="1">
      <c r="A70" s="11"/>
      <c r="B70" s="12" t="s">
        <v>13</v>
      </c>
      <c r="C70" s="41">
        <f t="shared" ref="C70:I70" si="15">C67+C62+C61+C59+C54+C52+C47+C45+C39+C38+C36+C34+C27+C20+C18+C16+C14+C13+C11+C8</f>
        <v>316435.43000000005</v>
      </c>
      <c r="D70" s="41">
        <f t="shared" si="15"/>
        <v>493070.74</v>
      </c>
      <c r="E70" s="41">
        <f t="shared" si="15"/>
        <v>6203</v>
      </c>
      <c r="F70" s="41">
        <f t="shared" si="15"/>
        <v>815709.17</v>
      </c>
      <c r="G70" s="41">
        <f t="shared" si="15"/>
        <v>70433.078250000006</v>
      </c>
      <c r="H70" s="41">
        <f t="shared" si="15"/>
        <v>92088.246730000013</v>
      </c>
      <c r="I70" s="41">
        <f t="shared" si="15"/>
        <v>0</v>
      </c>
      <c r="J70" s="41">
        <f>J67+J62+J61+J59+J54+J52+J47+J45+J39+J38+J36+J34+J27+J20+J18+J16+J14+J13+J11+J8</f>
        <v>162521.32498</v>
      </c>
      <c r="K70" s="130">
        <f>J70/F70*100</f>
        <v>19.923930115925998</v>
      </c>
      <c r="L70" s="43"/>
    </row>
    <row r="71" spans="1:12" ht="18" customHeight="1">
      <c r="A71" s="13"/>
      <c r="B71" s="14"/>
      <c r="C71" s="19"/>
      <c r="D71" s="19"/>
      <c r="E71" s="19"/>
      <c r="F71" s="19"/>
      <c r="G71" s="53"/>
      <c r="H71" s="53"/>
      <c r="I71" s="53"/>
      <c r="J71" s="53"/>
      <c r="K71" s="131"/>
      <c r="L71" s="44"/>
    </row>
    <row r="72" spans="1:12" ht="18" customHeight="1">
      <c r="A72" s="144" t="s">
        <v>151</v>
      </c>
      <c r="B72" s="144"/>
      <c r="C72" s="19"/>
      <c r="D72" s="19"/>
      <c r="E72" s="19"/>
      <c r="F72" s="19"/>
      <c r="G72" s="24"/>
      <c r="H72" s="24"/>
      <c r="I72" s="24"/>
      <c r="J72" s="25"/>
      <c r="K72" s="131"/>
      <c r="L72" s="44"/>
    </row>
    <row r="73" spans="1:12" ht="18" customHeight="1">
      <c r="A73" s="132" t="s">
        <v>152</v>
      </c>
      <c r="B73" s="132"/>
      <c r="C73" s="121"/>
      <c r="D73" s="19"/>
      <c r="E73" s="19"/>
      <c r="F73" s="19"/>
      <c r="G73" s="26"/>
      <c r="H73" s="26"/>
      <c r="I73" s="26"/>
      <c r="J73" s="27"/>
      <c r="K73" s="131"/>
      <c r="L73" s="44"/>
    </row>
    <row r="74" spans="1:12" ht="18.75">
      <c r="A74" s="122" t="s">
        <v>153</v>
      </c>
      <c r="B74" s="122"/>
      <c r="C74" s="123"/>
      <c r="D74" s="123"/>
      <c r="F74" s="21" t="s">
        <v>114</v>
      </c>
      <c r="G74" s="28"/>
      <c r="H74" s="28"/>
      <c r="I74" s="28"/>
      <c r="J74" s="31"/>
    </row>
    <row r="75" spans="1:12" ht="18.75">
      <c r="A75" s="15"/>
      <c r="B75" s="118"/>
      <c r="C75" s="20"/>
      <c r="D75" s="20"/>
      <c r="F75" s="34"/>
      <c r="G75" s="28"/>
      <c r="H75" s="28"/>
      <c r="I75" s="28"/>
      <c r="J75" s="31"/>
    </row>
    <row r="76" spans="1:12">
      <c r="B76" s="119"/>
    </row>
    <row r="78" spans="1:12">
      <c r="L78" s="46"/>
    </row>
    <row r="79" spans="1:12">
      <c r="A79" s="1" t="s">
        <v>29</v>
      </c>
      <c r="L79" s="47"/>
    </row>
    <row r="80" spans="1:12" ht="17.100000000000001" customHeight="1">
      <c r="A80" s="140" t="s">
        <v>113</v>
      </c>
      <c r="B80" s="140"/>
      <c r="L80" s="48"/>
    </row>
    <row r="81" spans="12:12" ht="12.95" customHeight="1"/>
    <row r="83" spans="12:12" ht="24" customHeight="1">
      <c r="L83" s="47"/>
    </row>
    <row r="84" spans="12:12" ht="16.5" customHeight="1">
      <c r="L84" s="47"/>
    </row>
  </sheetData>
  <mergeCells count="37">
    <mergeCell ref="A1:L1"/>
    <mergeCell ref="A2:L2"/>
    <mergeCell ref="A4:A5"/>
    <mergeCell ref="B4:B5"/>
    <mergeCell ref="C4:F4"/>
    <mergeCell ref="G4:J4"/>
    <mergeCell ref="K4:K5"/>
    <mergeCell ref="L4:L5"/>
    <mergeCell ref="A7:L7"/>
    <mergeCell ref="A12:L12"/>
    <mergeCell ref="A15:L15"/>
    <mergeCell ref="A17:L17"/>
    <mergeCell ref="A19:L19"/>
    <mergeCell ref="A44:L44"/>
    <mergeCell ref="F21:F23"/>
    <mergeCell ref="G21:G23"/>
    <mergeCell ref="H21:H23"/>
    <mergeCell ref="I21:I23"/>
    <mergeCell ref="J21:J23"/>
    <mergeCell ref="K21:K23"/>
    <mergeCell ref="A21:A23"/>
    <mergeCell ref="B21:B23"/>
    <mergeCell ref="C21:C23"/>
    <mergeCell ref="D21:D23"/>
    <mergeCell ref="E21:E23"/>
    <mergeCell ref="L21:L23"/>
    <mergeCell ref="A26:L26"/>
    <mergeCell ref="A33:L33"/>
    <mergeCell ref="A35:L35"/>
    <mergeCell ref="A37:L37"/>
    <mergeCell ref="A80:B80"/>
    <mergeCell ref="A46:L46"/>
    <mergeCell ref="A51:L51"/>
    <mergeCell ref="A53:L53"/>
    <mergeCell ref="A60:L60"/>
    <mergeCell ref="A66:L66"/>
    <mergeCell ref="A72:B72"/>
  </mergeCells>
  <pageMargins left="0.70866141732283472" right="0.70866141732283472" top="0.74803149606299213" bottom="0.74803149606299213" header="0.31496062992125984" footer="0.31496062992125984"/>
  <pageSetup paperSize="9" scale="45" fitToHeight="0" orientation="landscape" r:id="rId1"/>
  <rowBreaks count="1" manualBreakCount="1">
    <brk id="5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Лист1</vt:lpstr>
      <vt:lpstr>Лист1 (2)</vt:lpstr>
      <vt:lpstr>Лист1!_GoBack</vt:lpstr>
      <vt:lpstr>'Лист1 (2)'!_GoBack</vt:lpstr>
      <vt:lpstr>Лист1!Область_печати</vt:lpstr>
      <vt:lpstr>'Лист1 (2)'!Область_печати</vt:lpstr>
    </vt:vector>
  </TitlesOfParts>
  <Company>Райфо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Керш М</dc:creator>
  <cp:lastModifiedBy>Skonina</cp:lastModifiedBy>
  <cp:lastPrinted>2018-09-04T03:49:31Z</cp:lastPrinted>
  <dcterms:created xsi:type="dcterms:W3CDTF">2011-07-04T07:10:28Z</dcterms:created>
  <dcterms:modified xsi:type="dcterms:W3CDTF">2021-04-14T09:19:56Z</dcterms:modified>
</cp:coreProperties>
</file>