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765" yWindow="720" windowWidth="23220" windowHeight="12735"/>
  </bookViews>
  <sheets>
    <sheet name="2021 год" sheetId="8" r:id="rId1"/>
  </sheets>
  <calcPr calcId="124519" iterateDelta="1E-4"/>
</workbook>
</file>

<file path=xl/calcChain.xml><?xml version="1.0" encoding="utf-8"?>
<calcChain xmlns="http://schemas.openxmlformats.org/spreadsheetml/2006/main">
  <c r="M35" i="8"/>
  <c r="M22"/>
  <c r="L27"/>
  <c r="L26"/>
  <c r="L37" l="1"/>
  <c r="L36" s="1"/>
  <c r="L30"/>
  <c r="L29" s="1"/>
  <c r="L21"/>
  <c r="L20" s="1"/>
  <c r="L19"/>
  <c r="L18"/>
  <c r="L17"/>
  <c r="L16"/>
  <c r="M19"/>
  <c r="M18"/>
  <c r="M17"/>
  <c r="M16"/>
  <c r="M36"/>
  <c r="M37"/>
  <c r="M30"/>
  <c r="M29" s="1"/>
  <c r="M27"/>
  <c r="M26" s="1"/>
  <c r="M21"/>
  <c r="M20" s="1"/>
  <c r="K37"/>
  <c r="K36" s="1"/>
  <c r="J37"/>
  <c r="J36" s="1"/>
  <c r="K30"/>
  <c r="K29" s="1"/>
  <c r="I30"/>
  <c r="I29" s="1"/>
  <c r="H30"/>
  <c r="H29" s="1"/>
  <c r="H28"/>
  <c r="H18" s="1"/>
  <c r="K27"/>
  <c r="J27"/>
  <c r="I27"/>
  <c r="I26" s="1"/>
  <c r="K26"/>
  <c r="J26"/>
  <c r="I22"/>
  <c r="I16" s="1"/>
  <c r="K21"/>
  <c r="K20" s="1"/>
  <c r="J21"/>
  <c r="J20" s="1"/>
  <c r="I21"/>
  <c r="I20" s="1"/>
  <c r="H21"/>
  <c r="H20" s="1"/>
  <c r="K19"/>
  <c r="J19"/>
  <c r="I19"/>
  <c r="H19"/>
  <c r="K18"/>
  <c r="J18"/>
  <c r="I18"/>
  <c r="K17"/>
  <c r="J17"/>
  <c r="I17"/>
  <c r="H17"/>
  <c r="K16"/>
  <c r="H16"/>
  <c r="M14" l="1"/>
  <c r="M15" s="1"/>
  <c r="L15"/>
  <c r="L14"/>
  <c r="I15"/>
  <c r="K14"/>
  <c r="K15"/>
  <c r="I14"/>
  <c r="J15"/>
  <c r="J14"/>
  <c r="H27"/>
  <c r="H26" s="1"/>
  <c r="H14" s="1"/>
  <c r="H15" l="1"/>
</calcChain>
</file>

<file path=xl/sharedStrings.xml><?xml version="1.0" encoding="utf-8"?>
<sst xmlns="http://schemas.openxmlformats.org/spreadsheetml/2006/main" count="122" uniqueCount="91">
  <si>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</si>
  <si>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</si>
  <si>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</si>
  <si>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</si>
  <si>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</si>
  <si>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</si>
  <si>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</si>
  <si>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</si>
  <si>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</si>
  <si>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>«Профилактика правонарушений, обеспечение безопасности и общественного порядка»</t>
  </si>
  <si>
    <t xml:space="preserve">Основное мероприятие 1 </t>
  </si>
  <si>
    <t>Профилактика правонарушений</t>
  </si>
  <si>
    <t>х</t>
  </si>
  <si>
    <t>Мероприятие 1</t>
  </si>
  <si>
    <t>«Повышение безопасности дорожного движения»</t>
  </si>
  <si>
    <t>Основное мероприятие 1</t>
  </si>
  <si>
    <t>Профилактика дорожно-транспортных происшествий</t>
  </si>
  <si>
    <t>Мероприятия по повышению безопасности дорожного движения</t>
  </si>
  <si>
    <t>Профилактика правонарушений несовершеннолетних</t>
  </si>
  <si>
    <t>Мероприятия по профилактике безнадзорности и правонарушений несовершеннолетних</t>
  </si>
  <si>
    <t>Администрация МО</t>
  </si>
  <si>
    <t>УО</t>
  </si>
  <si>
    <t>УКМПСТ</t>
  </si>
  <si>
    <t>Мероприятие 2</t>
  </si>
  <si>
    <t>Иные межбюджетные трансферты на мероприятия по профилактике безнадзорности и правонарушений несовершеннолетних</t>
  </si>
  <si>
    <t>Управление финансов</t>
  </si>
  <si>
    <t>1.1, 1.2, 1.3, 1.4</t>
  </si>
  <si>
    <t>Управление образования</t>
  </si>
  <si>
    <t>Управление культуры</t>
  </si>
  <si>
    <t>3.4.</t>
  </si>
  <si>
    <t xml:space="preserve">Трудоустройство в летний период н/ле.тних, состоящих на проф. учете в КДН и ЗП.          </t>
  </si>
  <si>
    <t>38201 00000</t>
  </si>
  <si>
    <t>39101 00000</t>
  </si>
  <si>
    <t>39100 00000</t>
  </si>
  <si>
    <t>0902</t>
  </si>
  <si>
    <t>0302</t>
  </si>
  <si>
    <t>39101 22260</t>
  </si>
  <si>
    <t>0904</t>
  </si>
  <si>
    <t>0709</t>
  </si>
  <si>
    <t>905</t>
  </si>
  <si>
    <t>0801</t>
  </si>
  <si>
    <t>39201 22250</t>
  </si>
  <si>
    <t>39301 00000</t>
  </si>
  <si>
    <t>39301 22270</t>
  </si>
  <si>
    <t>39301 80260</t>
  </si>
  <si>
    <t>3.1; 3.2; 3.3; 3.5; 3.6; 3.7</t>
  </si>
  <si>
    <t>2.1; 2.2; 2.3; 2,4</t>
  </si>
  <si>
    <t>Усть-Абаканского района</t>
  </si>
  <si>
    <t xml:space="preserve">Приложение </t>
  </si>
  <si>
    <t>39400 00000</t>
  </si>
  <si>
    <t>Противодействие терроризму и экстремизму</t>
  </si>
  <si>
    <t>39401 00000</t>
  </si>
  <si>
    <t>Мероприятия по профилактике терроризма и экстремизма</t>
  </si>
  <si>
    <t>Заместитель Главы администрации Усть-Абаканского района по финансам и экономике</t>
  </si>
  <si>
    <t>Н.А. Потылицына</t>
  </si>
  <si>
    <t xml:space="preserve">к постановлению администрации </t>
  </si>
  <si>
    <t xml:space="preserve">Управление культуры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</si>
  <si>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средства районного бюджета</t>
  </si>
  <si>
    <t>«Профилактика безнадзорности и правонарушений несовершеннолетних»</t>
  </si>
  <si>
    <t>«Профилактика террористической и экстремистской деятельности»</t>
  </si>
  <si>
    <t>- руководитель управления финансов и экономики администрации Усть-Абаканского района</t>
  </si>
  <si>
    <t>Статус № п/п</t>
  </si>
  <si>
    <t>Наименование муниципальной программы, подпрограммы муниципальной программы, основных мероприятий и мероприятий</t>
  </si>
  <si>
    <t>Расходы (руб.), годы</t>
  </si>
  <si>
    <t xml:space="preserve">Ожидаемый результат </t>
  </si>
  <si>
    <t>Основные направления реализации</t>
  </si>
  <si>
    <r>
      <t xml:space="preserve">Связь с показателями муниципальной программы                                 </t>
    </r>
    <r>
      <rPr>
        <sz val="5"/>
        <color theme="1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</si>
  <si>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Укрепление безопасности и общественного порядка в Усть-Абаканском районе</t>
  </si>
  <si>
    <t xml:space="preserve">Повышение уровня профилактики явлений криминального характера;
-повышение уровня культурного, спортивного, правового, нравственного и военно-патриотического воспитания граждан;
-профилактика асоциальных явлений;
-оказание экстренной психологической помощи гражданам, оказавшимся в трудной жизненной ситуации;
-профилактика правонарушений в общественных местах и на улицах;
-профилактика  правонарушений в рамках отдельной отрасли, сферы управления.
</t>
  </si>
  <si>
    <t xml:space="preserve">1. Поощрение лучших работников ОВД и членов общественных организаций правоохраниетльной направленности </t>
  </si>
  <si>
    <t>2. Организация восстанволения документов лиц, попавших в сложные жизненные ситуации</t>
  </si>
  <si>
    <t>1. Проведение районных конкурсов.                                                                          2. Проведение комплексных оздоровительных, физкультурно-спортивных и агитационно-пропагандистских мероприятий</t>
  </si>
  <si>
    <t>1. Проведение комплексных оздоровительных, физкультурно-спортивных и агитационно-пропагандистских мероприятий.                                                                      2. Организация спортивно-массовой работы с молодежью в муниципальных образованниях</t>
  </si>
  <si>
    <t>Организация подписки на российскую газету «Добрая Дорога Детства» и журнал «Путешествие на зеленый свет. Районный конкурс-соревнование юных велосипедистов «Безопасное колесо»; Районная олимпиада «Знатоки ПДД»; Районный творческий конкурс «Дорожная мозаика»; Районный конкурс на соискание гранта за лучшую организацию работы по профилактике детского дорожно-транспортного травматизма; Участие в детских республиканских  мероприятиях и конкурсах по ПДД.Укрепление учебно-материальной базы  кабинетов ОБЖ образовательных учреждений. Обеспечение образовательных учреждений комплектом оборудования для класса по профилактике детского дорожно-транспортного травматизма.</t>
  </si>
  <si>
    <t xml:space="preserve">Ежегодно достигать до 90%  количества  несовершеннолетних, состоящих на профилактическом учете, занятых в кружках, секциях в свободное от учебы время  </t>
  </si>
  <si>
    <t xml:space="preserve">Организация и проведение досуговых мероприятий для н/л правонарушителей. проведение рейдовых мероприятий, операции "подросток", проведение досуговых мероприятий для н/л "группы риска", оказание мат. помощи детям из малообеспеченных наблагополучных семей. Проведение ежегодной межведомственной операции «Подросток». Организация и проведение досуговых мероприятий для  несовершеннолетних «группы риска». Оказание материальной помощи детям, проживающим в неблагополучных, малообеспеченных семьях. Приобретение оргтехники </t>
  </si>
  <si>
    <t xml:space="preserve">Ежегодно достигать 100% организованной летней занятости несовершеннолетних, состоящих на профилактическом учете </t>
  </si>
  <si>
    <t>4.1; 4.2; 4,3</t>
  </si>
  <si>
    <t xml:space="preserve">Повышение уровня профилактики проявлений терроризма и экстремистской деятельности на объектах инфраструктуры жизнеобеспечения и объектах с массовым пребыванием людей;
-увеличение доли населения охваченных мероприятиями, направленных на повышение уровня  организованности в области противодействию экстремизма и терроризма;
-увеличение количества мероприятий направленных на формирование толерантного отношения  населения к национальному, религиозному и политическому многообразию. 
</t>
  </si>
  <si>
    <t>Информированность населения, формирование навыков поведения при террористических атаках. Мероприятия, направленные на формирование толерантного отношения к национальному, религиозному и политическому многообразию. Профилактические мероприятия направленные на предотвращение терроризма и экстримизма на объектах инфраструктуры, жизнеобеспечения и объектах с массовым пребыванием людей.</t>
  </si>
  <si>
    <t>«Обеспечение общественного порядка и противодействие преступности в Усть-Абаканском районе»</t>
  </si>
  <si>
    <t>Подпрограмма 1</t>
  </si>
  <si>
    <t>Подпрограмма 2</t>
  </si>
  <si>
    <t>Подпрограмма 3</t>
  </si>
  <si>
    <t>Подпрограмма 4</t>
  </si>
  <si>
    <t>1.Снижение общего количества совершаемых противоправных деяний (преступлений), относительно базового показателя 2013 года 6339 противоправных деяний                                                          2.Увеличение количества мероприятий направленных на повы-шение уровня правового, культурного, нравственного, спор-тивного и военно-патриотического воспитания граждан относительно базового показателя 2013 года –90 мероприятий                                                                                                3.Увеличение количества граждан, охваченных мероприятиями, направленными на повышение уровня правового, культурного, нравственного, спортивного и военно-патриотического воспи-тания относительно базового показателя 2013 года – 4500 человек                                                                           4.Увеличение количества граждан, участвующих в деятельности общественных объединений правоохранительной направленности относительно базового показателя 2013 года –  170 человек</t>
  </si>
  <si>
    <t>к муниципальной программе «Обеспечение общественного порядка и противодействие преступности в Усть-Абаканском районе»</t>
  </si>
  <si>
    <t>Программные мероприятия на 2016-2021 годы</t>
  </si>
  <si>
    <t>Приложение 2</t>
  </si>
  <si>
    <t xml:space="preserve">Уменьшение количества лиц, погибших в дорожно-транспортных происшествиях, в том числе детей к 2021 году на 24%;
-меньшение количества дорожно транспортных происшествий с пострадавшими к 2021 году на 19%;
уменьшение количества детей, пострадавших в дорожно-транспортных происшествиях к 2021 году на 25%;
сокращение количества мест концентрации дорожно-транспортных происшествий к 2021 году на 10 единиц.
</t>
  </si>
  <si>
    <t>от  30.12.2021 № 1359-п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</si>
</sst>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32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Font="1" applyBorder="1" applyAlignment="1">
      <alignment horizontal="right"/>
    </xf>
    <xf numFmtId="0" fontId="5" fillId="2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/>
    </xf>
    <xf numFmtId="3" fontId="5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/>
    </xf>
    <xf numFmtId="3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3" fontId="1" fillId="0" borderId="0" xfId="0" applyNumberFormat="1" applyFont="1"/>
    <xf numFmtId="0" fontId="1" fillId="0" borderId="1" xfId="0" applyFont="1" applyBorder="1"/>
    <xf numFmtId="49" fontId="9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0" fillId="2" borderId="0" xfId="0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49" fontId="3" fillId="0" borderId="0" xfId="0" applyNumberFormat="1" applyFont="1" applyBorder="1" applyAlignment="1">
      <alignment horizontal="left" vertical="top"/>
    </xf>
    <xf numFmtId="3" fontId="5" fillId="0" borderId="1" xfId="0" applyNumberFormat="1" applyFont="1" applyBorder="1" applyAlignment="1">
      <alignment horizontal="center" vertical="top"/>
    </xf>
    <xf numFmtId="0" fontId="5" fillId="2" borderId="2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0" fillId="0" borderId="0" xfId="0" applyFont="1" applyAlignment="1"/>
    <xf numFmtId="0" fontId="14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3" fontId="14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vertical="top" wrapText="1"/>
    </xf>
    <xf numFmtId="4" fontId="14" fillId="2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16" fillId="0" borderId="1" xfId="0" applyFont="1" applyBorder="1"/>
    <xf numFmtId="49" fontId="17" fillId="0" borderId="1" xfId="0" applyNumberFormat="1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top"/>
    </xf>
    <xf numFmtId="0" fontId="18" fillId="2" borderId="1" xfId="0" applyFont="1" applyFill="1" applyBorder="1" applyAlignment="1">
      <alignment vertical="top" wrapText="1"/>
    </xf>
    <xf numFmtId="49" fontId="19" fillId="0" borderId="1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2" fontId="1" fillId="0" borderId="0" xfId="0" applyNumberFormat="1" applyFont="1"/>
    <xf numFmtId="0" fontId="3" fillId="0" borderId="1" xfId="0" applyFont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/>
    <xf numFmtId="164" fontId="1" fillId="0" borderId="0" xfId="0" applyNumberFormat="1" applyFont="1"/>
    <xf numFmtId="4" fontId="1" fillId="0" borderId="0" xfId="0" applyNumberFormat="1" applyFont="1" applyBorder="1"/>
    <xf numFmtId="4" fontId="1" fillId="0" borderId="0" xfId="0" applyNumberFormat="1" applyFont="1" applyFill="1" applyBorder="1"/>
    <xf numFmtId="4" fontId="5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/>
    </xf>
    <xf numFmtId="4" fontId="14" fillId="0" borderId="1" xfId="0" applyNumberFormat="1" applyFont="1" applyBorder="1" applyAlignment="1">
      <alignment horizontal="center" vertical="top"/>
    </xf>
    <xf numFmtId="4" fontId="14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Border="1" applyAlignment="1">
      <alignment horizontal="center" vertical="top"/>
    </xf>
    <xf numFmtId="4" fontId="3" fillId="0" borderId="0" xfId="0" applyNumberFormat="1" applyFont="1" applyBorder="1" applyAlignment="1">
      <alignment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Alignment="1">
      <alignment horizontal="left" wrapText="1"/>
    </xf>
    <xf numFmtId="4" fontId="3" fillId="0" borderId="0" xfId="0" applyNumberFormat="1" applyFont="1" applyBorder="1" applyAlignment="1">
      <alignment horizontal="left"/>
    </xf>
    <xf numFmtId="4" fontId="10" fillId="0" borderId="0" xfId="0" applyNumberFormat="1" applyFont="1" applyAlignment="1">
      <alignment wrapText="1"/>
    </xf>
    <xf numFmtId="4" fontId="10" fillId="0" borderId="0" xfId="0" applyNumberFormat="1" applyFont="1" applyFill="1" applyAlignment="1"/>
    <xf numFmtId="4" fontId="10" fillId="0" borderId="0" xfId="0" applyNumberFormat="1" applyFont="1" applyAlignment="1"/>
    <xf numFmtId="4" fontId="1" fillId="0" borderId="0" xfId="0" applyNumberFormat="1" applyFont="1" applyFill="1"/>
    <xf numFmtId="1" fontId="5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/>
    <xf numFmtId="3" fontId="5" fillId="2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Border="1"/>
    <xf numFmtId="3" fontId="14" fillId="0" borderId="1" xfId="0" applyNumberFormat="1" applyFont="1" applyBorder="1" applyAlignment="1">
      <alignment horizontal="center" vertical="top"/>
    </xf>
    <xf numFmtId="3" fontId="5" fillId="0" borderId="1" xfId="0" applyNumberFormat="1" applyFont="1" applyBorder="1"/>
    <xf numFmtId="3" fontId="3" fillId="0" borderId="0" xfId="0" applyNumberFormat="1" applyFont="1" applyBorder="1" applyAlignment="1">
      <alignment horizontal="left" vertical="top"/>
    </xf>
    <xf numFmtId="3" fontId="1" fillId="2" borderId="0" xfId="0" applyNumberFormat="1" applyFont="1" applyFill="1" applyBorder="1"/>
    <xf numFmtId="3" fontId="9" fillId="2" borderId="1" xfId="0" applyNumberFormat="1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center" vertical="top"/>
    </xf>
    <xf numFmtId="3" fontId="14" fillId="2" borderId="1" xfId="0" applyNumberFormat="1" applyFont="1" applyFill="1" applyBorder="1" applyAlignment="1">
      <alignment horizontal="center" vertical="top"/>
    </xf>
    <xf numFmtId="3" fontId="3" fillId="2" borderId="0" xfId="0" applyNumberFormat="1" applyFont="1" applyFill="1" applyAlignment="1">
      <alignment horizontal="left" wrapText="1"/>
    </xf>
    <xf numFmtId="3" fontId="10" fillId="2" borderId="0" xfId="0" applyNumberFormat="1" applyFont="1" applyFill="1" applyAlignment="1"/>
    <xf numFmtId="3" fontId="1" fillId="2" borderId="0" xfId="0" applyNumberFormat="1" applyFont="1" applyFill="1"/>
    <xf numFmtId="0" fontId="12" fillId="0" borderId="0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3" fontId="5" fillId="2" borderId="2" xfId="0" applyNumberFormat="1" applyFont="1" applyFill="1" applyBorder="1" applyAlignment="1">
      <alignment horizontal="center" vertical="top"/>
    </xf>
    <xf numFmtId="3" fontId="5" fillId="2" borderId="3" xfId="0" applyNumberFormat="1" applyFont="1" applyFill="1" applyBorder="1" applyAlignment="1">
      <alignment horizontal="center" vertical="top"/>
    </xf>
    <xf numFmtId="3" fontId="5" fillId="2" borderId="4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left" vertical="top"/>
    </xf>
    <xf numFmtId="0" fontId="10" fillId="0" borderId="0" xfId="0" applyFont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2"/>
  <sheetViews>
    <sheetView tabSelected="1" zoomScale="70" zoomScaleNormal="70" workbookViewId="0">
      <selection activeCell="T7" sqref="T7"/>
    </sheetView>
  </sheetViews>
  <sheetFormatPr defaultColWidth="8.7109375" defaultRowHeight="12.75"/>
  <cols>
    <col min="1" max="1" width="18.42578125" style="1" customWidth="1"/>
    <col min="2" max="2" width="30.7109375" style="1" customWidth="1"/>
    <col min="3" max="3" width="23.5703125" style="1" customWidth="1"/>
    <col min="4" max="4" width="8.7109375" style="1" hidden="1" customWidth="1"/>
    <col min="5" max="5" width="7.42578125" style="1" hidden="1" customWidth="1"/>
    <col min="6" max="6" width="13.28515625" style="2" hidden="1" customWidth="1"/>
    <col min="7" max="7" width="8.140625" style="1" hidden="1" customWidth="1"/>
    <col min="8" max="8" width="14.140625" style="16" customWidth="1"/>
    <col min="9" max="9" width="13.140625" style="16" bestFit="1" customWidth="1"/>
    <col min="10" max="10" width="12.42578125" style="60" bestFit="1" customWidth="1"/>
    <col min="11" max="11" width="14.140625" style="83" customWidth="1"/>
    <col min="12" max="12" width="12.140625" style="99" customWidth="1"/>
    <col min="13" max="13" width="14.140625" style="60" customWidth="1"/>
    <col min="14" max="14" width="42.42578125" style="1" customWidth="1"/>
    <col min="15" max="15" width="61.140625" style="1" customWidth="1"/>
    <col min="16" max="16" width="14.7109375" style="1" customWidth="1"/>
    <col min="17" max="17" width="11.85546875" style="1" customWidth="1"/>
    <col min="18" max="16384" width="8.7109375" style="1"/>
  </cols>
  <sheetData>
    <row r="1" spans="1:17" ht="18.75">
      <c r="A1" s="3"/>
      <c r="B1" s="3"/>
      <c r="C1" s="3"/>
      <c r="D1" s="3"/>
      <c r="E1" s="3"/>
      <c r="F1" s="4"/>
      <c r="G1" s="3"/>
      <c r="H1" s="87"/>
      <c r="I1" s="87"/>
      <c r="J1" s="62"/>
      <c r="K1" s="63"/>
      <c r="L1" s="93"/>
      <c r="M1" s="62"/>
      <c r="N1" s="5"/>
      <c r="O1" s="55" t="s">
        <v>88</v>
      </c>
      <c r="P1" s="56"/>
    </row>
    <row r="2" spans="1:17" ht="18.75">
      <c r="A2" s="3"/>
      <c r="B2" s="3"/>
      <c r="C2" s="3"/>
      <c r="D2" s="3"/>
      <c r="E2" s="3"/>
      <c r="F2" s="4"/>
      <c r="G2" s="3"/>
      <c r="H2" s="87"/>
      <c r="I2" s="87"/>
      <c r="J2" s="62"/>
      <c r="K2" s="63"/>
      <c r="L2" s="93"/>
      <c r="M2" s="62"/>
      <c r="N2" s="5"/>
      <c r="O2" s="55" t="s">
        <v>55</v>
      </c>
      <c r="P2" s="56"/>
    </row>
    <row r="3" spans="1:17" ht="18.75">
      <c r="A3" s="3"/>
      <c r="B3" s="3"/>
      <c r="C3" s="3"/>
      <c r="D3" s="3"/>
      <c r="E3" s="3"/>
      <c r="F3" s="4"/>
      <c r="G3" s="3"/>
      <c r="H3" s="87"/>
      <c r="I3" s="87"/>
      <c r="J3" s="62"/>
      <c r="K3" s="63"/>
      <c r="L3" s="93"/>
      <c r="M3" s="62"/>
      <c r="N3" s="5"/>
      <c r="O3" s="55" t="s">
        <v>47</v>
      </c>
      <c r="P3" s="56"/>
    </row>
    <row r="4" spans="1:17" ht="18.75">
      <c r="A4" s="3"/>
      <c r="B4" s="3"/>
      <c r="C4" s="3"/>
      <c r="D4" s="3"/>
      <c r="E4" s="3"/>
      <c r="F4" s="4"/>
      <c r="G4" s="3"/>
      <c r="H4" s="87"/>
      <c r="I4" s="87"/>
      <c r="J4" s="62"/>
      <c r="K4" s="63"/>
      <c r="L4" s="93"/>
      <c r="M4" s="62"/>
      <c r="N4" s="5"/>
      <c r="O4" s="55" t="s">
        <v>90</v>
      </c>
      <c r="P4" s="56"/>
    </row>
    <row r="5" spans="1:17" ht="18.75">
      <c r="A5" s="3"/>
      <c r="B5" s="3"/>
      <c r="C5" s="3"/>
      <c r="D5" s="3"/>
      <c r="E5" s="3"/>
      <c r="F5" s="4"/>
      <c r="G5" s="3"/>
      <c r="H5" s="87"/>
      <c r="I5" s="87"/>
      <c r="J5" s="62"/>
      <c r="K5" s="63"/>
      <c r="L5" s="93"/>
      <c r="M5" s="62"/>
      <c r="N5" s="5"/>
      <c r="O5" s="55"/>
      <c r="P5" s="56"/>
    </row>
    <row r="6" spans="1:17" ht="18.75">
      <c r="A6" s="3"/>
      <c r="B6" s="3"/>
      <c r="C6" s="3"/>
      <c r="D6" s="3"/>
      <c r="E6" s="3"/>
      <c r="F6" s="4"/>
      <c r="G6" s="3"/>
      <c r="H6" s="87"/>
      <c r="I6" s="87"/>
      <c r="J6" s="62"/>
      <c r="K6" s="63"/>
      <c r="L6" s="93"/>
      <c r="M6" s="62"/>
      <c r="N6" s="5"/>
      <c r="O6" s="55" t="s">
        <v>48</v>
      </c>
      <c r="P6" s="56"/>
    </row>
    <row r="7" spans="1:17" ht="61.5" customHeight="1">
      <c r="A7" s="3"/>
      <c r="B7" s="3"/>
      <c r="C7" s="3"/>
      <c r="D7" s="3"/>
      <c r="E7" s="3"/>
      <c r="F7" s="4"/>
      <c r="G7" s="3"/>
      <c r="H7" s="87"/>
      <c r="I7" s="87"/>
      <c r="J7" s="62"/>
      <c r="K7" s="63"/>
      <c r="L7" s="93"/>
      <c r="M7" s="62"/>
      <c r="O7" s="100" t="s">
        <v>86</v>
      </c>
      <c r="P7" s="100"/>
    </row>
    <row r="8" spans="1:17" ht="18.75">
      <c r="A8" s="3"/>
      <c r="B8" s="3"/>
      <c r="C8" s="3"/>
      <c r="D8" s="3"/>
      <c r="E8" s="3"/>
      <c r="F8" s="4"/>
      <c r="G8" s="3"/>
      <c r="H8" s="87"/>
      <c r="I8" s="87"/>
      <c r="J8" s="62"/>
      <c r="K8" s="63"/>
      <c r="L8" s="93"/>
      <c r="M8" s="62"/>
      <c r="O8" s="50"/>
      <c r="P8" s="50"/>
    </row>
    <row r="9" spans="1:17" ht="22.5">
      <c r="A9" s="101" t="s">
        <v>87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</row>
    <row r="10" spans="1:17" ht="24.75" customHeight="1">
      <c r="A10" s="3"/>
      <c r="B10" s="3"/>
      <c r="C10" s="3"/>
      <c r="D10" s="3"/>
      <c r="E10" s="3"/>
      <c r="F10" s="4"/>
      <c r="G10" s="3"/>
      <c r="H10" s="87"/>
      <c r="I10" s="87"/>
      <c r="J10" s="62"/>
      <c r="K10" s="63"/>
      <c r="L10" s="93"/>
      <c r="M10" s="62"/>
      <c r="N10" s="3"/>
      <c r="O10" s="3"/>
      <c r="P10" s="3"/>
    </row>
    <row r="11" spans="1:17" ht="15.75" customHeight="1">
      <c r="A11" s="102" t="s">
        <v>61</v>
      </c>
      <c r="B11" s="104" t="s">
        <v>62</v>
      </c>
      <c r="C11" s="104" t="s">
        <v>0</v>
      </c>
      <c r="D11" s="105" t="s">
        <v>1</v>
      </c>
      <c r="E11" s="105"/>
      <c r="F11" s="105"/>
      <c r="G11" s="105"/>
      <c r="H11" s="110" t="s">
        <v>63</v>
      </c>
      <c r="I11" s="111"/>
      <c r="J11" s="111"/>
      <c r="K11" s="111"/>
      <c r="L11" s="111"/>
      <c r="M11" s="111"/>
      <c r="N11" s="106" t="s">
        <v>64</v>
      </c>
      <c r="O11" s="106" t="s">
        <v>65</v>
      </c>
      <c r="P11" s="108" t="s">
        <v>66</v>
      </c>
    </row>
    <row r="12" spans="1:17" ht="72" customHeight="1">
      <c r="A12" s="103"/>
      <c r="B12" s="104"/>
      <c r="C12" s="104"/>
      <c r="D12" s="51" t="s">
        <v>2</v>
      </c>
      <c r="E12" s="51" t="s">
        <v>3</v>
      </c>
      <c r="F12" s="35" t="s">
        <v>4</v>
      </c>
      <c r="G12" s="51" t="s">
        <v>5</v>
      </c>
      <c r="H12" s="88">
        <v>2016</v>
      </c>
      <c r="I12" s="88">
        <v>2017</v>
      </c>
      <c r="J12" s="84">
        <v>2018</v>
      </c>
      <c r="K12" s="85">
        <v>2019</v>
      </c>
      <c r="L12" s="84">
        <v>2020</v>
      </c>
      <c r="M12" s="84">
        <v>2021</v>
      </c>
      <c r="N12" s="107"/>
      <c r="O12" s="107"/>
      <c r="P12" s="109"/>
    </row>
    <row r="13" spans="1:17" ht="16.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10">
        <v>4</v>
      </c>
      <c r="I13" s="10">
        <v>5</v>
      </c>
      <c r="J13" s="59">
        <v>6</v>
      </c>
      <c r="K13" s="86">
        <v>7</v>
      </c>
      <c r="L13" s="10">
        <v>8</v>
      </c>
      <c r="M13" s="59">
        <v>9</v>
      </c>
      <c r="N13" s="6">
        <v>10</v>
      </c>
      <c r="O13" s="6">
        <v>11</v>
      </c>
      <c r="P13" s="58">
        <v>12</v>
      </c>
      <c r="Q13" s="57"/>
    </row>
    <row r="14" spans="1:17" ht="15.75">
      <c r="A14" s="118" t="s">
        <v>6</v>
      </c>
      <c r="B14" s="118" t="s">
        <v>80</v>
      </c>
      <c r="C14" s="52" t="s">
        <v>7</v>
      </c>
      <c r="D14" s="6" t="s">
        <v>8</v>
      </c>
      <c r="E14" s="6" t="s">
        <v>8</v>
      </c>
      <c r="F14" s="7" t="s">
        <v>8</v>
      </c>
      <c r="G14" s="6" t="s">
        <v>8</v>
      </c>
      <c r="H14" s="8">
        <f>H20+H26+H29</f>
        <v>475540</v>
      </c>
      <c r="I14" s="8">
        <f>I20+I26+I29+I36</f>
        <v>352350</v>
      </c>
      <c r="J14" s="36">
        <f>J20+J26+J29+J36</f>
        <v>148601.28</v>
      </c>
      <c r="K14" s="36">
        <f t="shared" ref="K14:L14" si="0">K20+K26+K29+K36</f>
        <v>198386.58000000002</v>
      </c>
      <c r="L14" s="8">
        <f t="shared" si="0"/>
        <v>111520</v>
      </c>
      <c r="M14" s="36">
        <f>M20+M26+M29+M36</f>
        <v>168337.21</v>
      </c>
      <c r="N14" s="120"/>
      <c r="O14" s="120"/>
      <c r="P14" s="123"/>
      <c r="Q14" s="60"/>
    </row>
    <row r="15" spans="1:17" ht="31.5">
      <c r="A15" s="118"/>
      <c r="B15" s="118"/>
      <c r="C15" s="53" t="s">
        <v>57</v>
      </c>
      <c r="D15" s="6"/>
      <c r="E15" s="6"/>
      <c r="F15" s="7"/>
      <c r="G15" s="6"/>
      <c r="H15" s="10">
        <f>H20+H29+H36+H26</f>
        <v>475540</v>
      </c>
      <c r="I15" s="10">
        <f t="shared" ref="I15:L15" si="1">I20+I29+I36+I26</f>
        <v>352350</v>
      </c>
      <c r="J15" s="37">
        <f>J20+J29+J36+J26</f>
        <v>148601.28</v>
      </c>
      <c r="K15" s="64">
        <f t="shared" si="1"/>
        <v>198386.58000000002</v>
      </c>
      <c r="L15" s="10">
        <f t="shared" si="1"/>
        <v>111520</v>
      </c>
      <c r="M15" s="37">
        <f>M14</f>
        <v>168337.21</v>
      </c>
      <c r="N15" s="121"/>
      <c r="O15" s="121"/>
      <c r="P15" s="124"/>
      <c r="Q15" s="16"/>
    </row>
    <row r="16" spans="1:17" ht="15.75">
      <c r="A16" s="118"/>
      <c r="B16" s="118"/>
      <c r="C16" s="53" t="s">
        <v>20</v>
      </c>
      <c r="D16" s="6"/>
      <c r="E16" s="6" t="s">
        <v>8</v>
      </c>
      <c r="F16" s="7" t="s">
        <v>8</v>
      </c>
      <c r="G16" s="6" t="s">
        <v>8</v>
      </c>
      <c r="H16" s="10">
        <f>H22+H32</f>
        <v>296400</v>
      </c>
      <c r="I16" s="10">
        <f>I22+I32+I23+I38</f>
        <v>93350</v>
      </c>
      <c r="J16" s="37">
        <v>43200</v>
      </c>
      <c r="K16" s="64">
        <f t="shared" ref="K16:L16" si="2">K22+K32+K23+K38</f>
        <v>100285</v>
      </c>
      <c r="L16" s="10">
        <f t="shared" si="2"/>
        <v>55000</v>
      </c>
      <c r="M16" s="37">
        <f>M22+M23+M32+M38</f>
        <v>82142.2</v>
      </c>
      <c r="N16" s="121"/>
      <c r="O16" s="121"/>
      <c r="P16" s="124"/>
      <c r="Q16" s="16"/>
    </row>
    <row r="17" spans="1:17" ht="15.75">
      <c r="A17" s="118"/>
      <c r="B17" s="118"/>
      <c r="C17" s="53" t="s">
        <v>28</v>
      </c>
      <c r="D17" s="6"/>
      <c r="E17" s="6" t="s">
        <v>8</v>
      </c>
      <c r="F17" s="7" t="s">
        <v>8</v>
      </c>
      <c r="G17" s="6" t="s">
        <v>8</v>
      </c>
      <c r="H17" s="10">
        <f>H25+H34</f>
        <v>30000</v>
      </c>
      <c r="I17" s="10">
        <f>I25+I34</f>
        <v>37000</v>
      </c>
      <c r="J17" s="37">
        <f>J25+J34</f>
        <v>27000</v>
      </c>
      <c r="K17" s="64">
        <f t="shared" ref="K17:L17" si="3">K25+K34</f>
        <v>16700</v>
      </c>
      <c r="L17" s="10">
        <f t="shared" si="3"/>
        <v>15520</v>
      </c>
      <c r="M17" s="37">
        <f>M25+M34</f>
        <v>16950</v>
      </c>
      <c r="N17" s="121"/>
      <c r="O17" s="121"/>
      <c r="P17" s="124"/>
    </row>
    <row r="18" spans="1:17" ht="31.5">
      <c r="A18" s="118"/>
      <c r="B18" s="118"/>
      <c r="C18" s="53" t="s">
        <v>27</v>
      </c>
      <c r="D18" s="6"/>
      <c r="E18" s="6" t="s">
        <v>8</v>
      </c>
      <c r="F18" s="7" t="s">
        <v>8</v>
      </c>
      <c r="G18" s="6" t="s">
        <v>8</v>
      </c>
      <c r="H18" s="10">
        <f t="shared" ref="H18:M18" si="4">H24+H28+H33</f>
        <v>89140</v>
      </c>
      <c r="I18" s="10">
        <f t="shared" si="4"/>
        <v>162000</v>
      </c>
      <c r="J18" s="37">
        <f t="shared" si="4"/>
        <v>58401.279999999999</v>
      </c>
      <c r="K18" s="64">
        <f t="shared" si="4"/>
        <v>51401.58</v>
      </c>
      <c r="L18" s="10">
        <f t="shared" si="4"/>
        <v>41000</v>
      </c>
      <c r="M18" s="37">
        <f t="shared" si="4"/>
        <v>50000</v>
      </c>
      <c r="N18" s="121"/>
      <c r="O18" s="121"/>
      <c r="P18" s="124"/>
    </row>
    <row r="19" spans="1:17" ht="15.75">
      <c r="A19" s="119"/>
      <c r="B19" s="119"/>
      <c r="C19" s="53" t="s">
        <v>25</v>
      </c>
      <c r="D19" s="6"/>
      <c r="E19" s="6"/>
      <c r="F19" s="7"/>
      <c r="G19" s="6"/>
      <c r="H19" s="10">
        <f t="shared" ref="H19:M19" si="5">H35</f>
        <v>60000</v>
      </c>
      <c r="I19" s="10">
        <f t="shared" si="5"/>
        <v>60000</v>
      </c>
      <c r="J19" s="37">
        <f t="shared" si="5"/>
        <v>20000</v>
      </c>
      <c r="K19" s="64">
        <f t="shared" si="5"/>
        <v>30000</v>
      </c>
      <c r="L19" s="10">
        <f t="shared" si="5"/>
        <v>0</v>
      </c>
      <c r="M19" s="37">
        <f t="shared" si="5"/>
        <v>19245.010000000002</v>
      </c>
      <c r="N19" s="122"/>
      <c r="O19" s="122"/>
      <c r="P19" s="125"/>
    </row>
    <row r="20" spans="1:17" ht="67.5" customHeight="1">
      <c r="A20" s="11" t="s">
        <v>81</v>
      </c>
      <c r="B20" s="11" t="s">
        <v>9</v>
      </c>
      <c r="C20" s="11"/>
      <c r="D20" s="38"/>
      <c r="E20" s="38"/>
      <c r="F20" s="39" t="s">
        <v>33</v>
      </c>
      <c r="G20" s="38"/>
      <c r="H20" s="40">
        <f>H21</f>
        <v>25977</v>
      </c>
      <c r="I20" s="40">
        <f t="shared" ref="I20:L20" si="6">I21</f>
        <v>22000</v>
      </c>
      <c r="J20" s="41">
        <f>J21</f>
        <v>20401.28</v>
      </c>
      <c r="K20" s="65">
        <f t="shared" si="6"/>
        <v>24401.58</v>
      </c>
      <c r="L20" s="40">
        <f t="shared" si="6"/>
        <v>23000</v>
      </c>
      <c r="M20" s="41">
        <f>M21</f>
        <v>17798</v>
      </c>
      <c r="N20" s="9"/>
      <c r="O20" s="9"/>
      <c r="P20" s="9"/>
      <c r="Q20" s="61"/>
    </row>
    <row r="21" spans="1:17" ht="198" customHeight="1">
      <c r="A21" s="31" t="s">
        <v>10</v>
      </c>
      <c r="B21" s="31" t="s">
        <v>11</v>
      </c>
      <c r="C21" s="42"/>
      <c r="D21" s="32"/>
      <c r="E21" s="32"/>
      <c r="F21" s="33" t="s">
        <v>32</v>
      </c>
      <c r="G21" s="32" t="s">
        <v>12</v>
      </c>
      <c r="H21" s="34">
        <f>SUM(H22:H25)</f>
        <v>25977</v>
      </c>
      <c r="I21" s="34">
        <f t="shared" ref="I21:L21" si="7">SUM(I22:I25)</f>
        <v>22000</v>
      </c>
      <c r="J21" s="43">
        <f>SUM(J22:J25)</f>
        <v>20401.28</v>
      </c>
      <c r="K21" s="66">
        <f t="shared" si="7"/>
        <v>24401.58</v>
      </c>
      <c r="L21" s="34">
        <f t="shared" si="7"/>
        <v>23000</v>
      </c>
      <c r="M21" s="43">
        <f>SUM(M22:M25)</f>
        <v>17798</v>
      </c>
      <c r="N21" s="112" t="s">
        <v>85</v>
      </c>
      <c r="O21" s="53" t="s">
        <v>68</v>
      </c>
      <c r="P21" s="115" t="s">
        <v>26</v>
      </c>
    </row>
    <row r="22" spans="1:17" ht="50.25" customHeight="1">
      <c r="A22" s="112" t="s">
        <v>13</v>
      </c>
      <c r="B22" s="112" t="s">
        <v>67</v>
      </c>
      <c r="C22" s="112" t="s">
        <v>20</v>
      </c>
      <c r="D22" s="7" t="s">
        <v>34</v>
      </c>
      <c r="E22" s="7" t="s">
        <v>35</v>
      </c>
      <c r="F22" s="7" t="s">
        <v>36</v>
      </c>
      <c r="G22" s="6">
        <v>244</v>
      </c>
      <c r="H22" s="10">
        <v>15000</v>
      </c>
      <c r="I22" s="12">
        <f>10000-6000</f>
        <v>4000</v>
      </c>
      <c r="J22" s="37">
        <v>6000</v>
      </c>
      <c r="K22" s="64">
        <v>10000</v>
      </c>
      <c r="L22" s="10">
        <v>10000</v>
      </c>
      <c r="M22" s="37">
        <f>10000-5202</f>
        <v>4798</v>
      </c>
      <c r="N22" s="113"/>
      <c r="O22" s="27" t="s">
        <v>69</v>
      </c>
      <c r="P22" s="116"/>
    </row>
    <row r="23" spans="1:17" ht="36" customHeight="1">
      <c r="A23" s="113"/>
      <c r="B23" s="113"/>
      <c r="C23" s="114"/>
      <c r="D23" s="7" t="s">
        <v>34</v>
      </c>
      <c r="E23" s="7" t="s">
        <v>35</v>
      </c>
      <c r="F23" s="7" t="s">
        <v>36</v>
      </c>
      <c r="G23" s="6">
        <v>850</v>
      </c>
      <c r="H23" s="10"/>
      <c r="I23" s="12">
        <v>6000</v>
      </c>
      <c r="J23" s="37">
        <v>6000</v>
      </c>
      <c r="K23" s="64">
        <v>6000</v>
      </c>
      <c r="L23" s="10">
        <v>6000</v>
      </c>
      <c r="M23" s="37">
        <v>6000</v>
      </c>
      <c r="N23" s="113"/>
      <c r="O23" s="53" t="s">
        <v>70</v>
      </c>
      <c r="P23" s="116"/>
    </row>
    <row r="24" spans="1:17" ht="54" customHeight="1">
      <c r="A24" s="113"/>
      <c r="B24" s="113"/>
      <c r="C24" s="53" t="s">
        <v>27</v>
      </c>
      <c r="D24" s="7" t="s">
        <v>37</v>
      </c>
      <c r="E24" s="7" t="s">
        <v>38</v>
      </c>
      <c r="F24" s="7" t="s">
        <v>36</v>
      </c>
      <c r="G24" s="6">
        <v>244</v>
      </c>
      <c r="H24" s="10">
        <v>10977</v>
      </c>
      <c r="I24" s="12">
        <v>5000</v>
      </c>
      <c r="J24" s="37">
        <v>1401.28</v>
      </c>
      <c r="K24" s="67">
        <v>1401.58</v>
      </c>
      <c r="L24" s="94"/>
      <c r="M24" s="37"/>
      <c r="N24" s="113"/>
      <c r="O24" s="54" t="s">
        <v>71</v>
      </c>
      <c r="P24" s="116"/>
    </row>
    <row r="25" spans="1:17" ht="72" customHeight="1">
      <c r="A25" s="114"/>
      <c r="B25" s="114"/>
      <c r="C25" s="53" t="s">
        <v>56</v>
      </c>
      <c r="D25" s="7" t="s">
        <v>39</v>
      </c>
      <c r="E25" s="7" t="s">
        <v>40</v>
      </c>
      <c r="F25" s="7" t="s">
        <v>36</v>
      </c>
      <c r="G25" s="6">
        <v>610</v>
      </c>
      <c r="H25" s="10">
        <v>0</v>
      </c>
      <c r="I25" s="10">
        <v>7000</v>
      </c>
      <c r="J25" s="37">
        <v>7000</v>
      </c>
      <c r="K25" s="64">
        <v>7000</v>
      </c>
      <c r="L25" s="10">
        <v>7000</v>
      </c>
      <c r="M25" s="37">
        <v>7000</v>
      </c>
      <c r="N25" s="114"/>
      <c r="O25" s="53" t="s">
        <v>72</v>
      </c>
      <c r="P25" s="117"/>
    </row>
    <row r="26" spans="1:17" ht="31.5">
      <c r="A26" s="11" t="s">
        <v>82</v>
      </c>
      <c r="B26" s="11" t="s">
        <v>14</v>
      </c>
      <c r="C26" s="31"/>
      <c r="D26" s="33"/>
      <c r="E26" s="33"/>
      <c r="F26" s="33"/>
      <c r="G26" s="32"/>
      <c r="H26" s="40">
        <f>H27</f>
        <v>35739</v>
      </c>
      <c r="I26" s="40">
        <f t="shared" ref="I26" si="8">I27</f>
        <v>97000</v>
      </c>
      <c r="J26" s="41">
        <f>J28</f>
        <v>50000</v>
      </c>
      <c r="K26" s="65">
        <f>K28</f>
        <v>50000</v>
      </c>
      <c r="L26" s="40">
        <f>L28</f>
        <v>41000</v>
      </c>
      <c r="M26" s="41">
        <f t="shared" ref="M26:M27" si="9">M27</f>
        <v>50000</v>
      </c>
      <c r="N26" s="9"/>
      <c r="O26" s="9"/>
      <c r="P26" s="9"/>
      <c r="Q26" s="61"/>
    </row>
    <row r="27" spans="1:17" ht="39" customHeight="1">
      <c r="A27" s="53" t="s">
        <v>15</v>
      </c>
      <c r="B27" s="53" t="s">
        <v>16</v>
      </c>
      <c r="C27" s="53"/>
      <c r="D27" s="7"/>
      <c r="E27" s="7"/>
      <c r="F27" s="7" t="s">
        <v>31</v>
      </c>
      <c r="G27" s="6"/>
      <c r="H27" s="12">
        <f>H28</f>
        <v>35739</v>
      </c>
      <c r="I27" s="12">
        <f>I28</f>
        <v>97000</v>
      </c>
      <c r="J27" s="37">
        <f>J28</f>
        <v>50000</v>
      </c>
      <c r="K27" s="64">
        <f>K28</f>
        <v>50000</v>
      </c>
      <c r="L27" s="10">
        <f>L28</f>
        <v>41000</v>
      </c>
      <c r="M27" s="37">
        <f t="shared" si="9"/>
        <v>50000</v>
      </c>
      <c r="N27" s="130" t="s">
        <v>89</v>
      </c>
      <c r="O27" s="112" t="s">
        <v>73</v>
      </c>
      <c r="P27" s="115" t="s">
        <v>46</v>
      </c>
      <c r="Q27" s="61"/>
    </row>
    <row r="28" spans="1:17" ht="190.5" customHeight="1">
      <c r="A28" s="53" t="s">
        <v>13</v>
      </c>
      <c r="B28" s="53" t="s">
        <v>17</v>
      </c>
      <c r="C28" s="53" t="s">
        <v>27</v>
      </c>
      <c r="D28" s="7">
        <v>904</v>
      </c>
      <c r="E28" s="7">
        <v>709</v>
      </c>
      <c r="F28" s="7" t="s">
        <v>41</v>
      </c>
      <c r="G28" s="6">
        <v>244</v>
      </c>
      <c r="H28" s="12">
        <f>97000-61261</f>
        <v>35739</v>
      </c>
      <c r="I28" s="10">
        <v>97000</v>
      </c>
      <c r="J28" s="37">
        <v>50000</v>
      </c>
      <c r="K28" s="64">
        <v>50000</v>
      </c>
      <c r="L28" s="10">
        <v>41000</v>
      </c>
      <c r="M28" s="37">
        <v>50000</v>
      </c>
      <c r="N28" s="130"/>
      <c r="O28" s="114"/>
      <c r="P28" s="117"/>
    </row>
    <row r="29" spans="1:17" ht="63">
      <c r="A29" s="11" t="s">
        <v>83</v>
      </c>
      <c r="B29" s="11" t="s">
        <v>58</v>
      </c>
      <c r="C29" s="53"/>
      <c r="D29" s="13"/>
      <c r="E29" s="7"/>
      <c r="F29" s="7"/>
      <c r="G29" s="6"/>
      <c r="H29" s="8">
        <f>H30</f>
        <v>413824</v>
      </c>
      <c r="I29" s="8">
        <f t="shared" ref="I29:L29" si="10">I30</f>
        <v>218350</v>
      </c>
      <c r="J29" s="36">
        <v>73200</v>
      </c>
      <c r="K29" s="68">
        <f t="shared" si="10"/>
        <v>118985</v>
      </c>
      <c r="L29" s="8">
        <f t="shared" si="10"/>
        <v>42520</v>
      </c>
      <c r="M29" s="36">
        <f>M30</f>
        <v>95539.209999999992</v>
      </c>
      <c r="N29" s="9"/>
      <c r="O29" s="9"/>
      <c r="P29" s="9"/>
      <c r="Q29" s="61"/>
    </row>
    <row r="30" spans="1:17" ht="47.25">
      <c r="A30" s="31" t="s">
        <v>15</v>
      </c>
      <c r="B30" s="31" t="s">
        <v>18</v>
      </c>
      <c r="C30" s="31"/>
      <c r="D30" s="33"/>
      <c r="E30" s="33"/>
      <c r="F30" s="33" t="s">
        <v>42</v>
      </c>
      <c r="G30" s="32"/>
      <c r="H30" s="34">
        <f>SUM(H32:H35)</f>
        <v>413824</v>
      </c>
      <c r="I30" s="34">
        <f t="shared" ref="I30:L30" si="11">SUM(I32:I35)</f>
        <v>218350</v>
      </c>
      <c r="J30" s="43">
        <v>73200</v>
      </c>
      <c r="K30" s="66">
        <f t="shared" si="11"/>
        <v>118985</v>
      </c>
      <c r="L30" s="34">
        <f t="shared" si="11"/>
        <v>42520</v>
      </c>
      <c r="M30" s="43">
        <f>SUM(M31:M35)</f>
        <v>95539.209999999992</v>
      </c>
      <c r="N30" s="9"/>
      <c r="O30" s="53"/>
      <c r="P30" s="9"/>
    </row>
    <row r="31" spans="1:17" ht="15.75" hidden="1">
      <c r="A31" s="131" t="s">
        <v>13</v>
      </c>
      <c r="B31" s="131" t="s">
        <v>19</v>
      </c>
      <c r="C31" s="9"/>
      <c r="D31" s="13"/>
      <c r="E31" s="13"/>
      <c r="F31" s="13"/>
      <c r="G31" s="9"/>
      <c r="H31" s="14"/>
      <c r="I31" s="14"/>
      <c r="J31" s="69"/>
      <c r="K31" s="70"/>
      <c r="L31" s="14"/>
      <c r="M31" s="69"/>
      <c r="N31" s="130" t="s">
        <v>74</v>
      </c>
      <c r="O31" s="130" t="s">
        <v>75</v>
      </c>
      <c r="P31" s="115" t="s">
        <v>45</v>
      </c>
    </row>
    <row r="32" spans="1:17" ht="54" customHeight="1">
      <c r="A32" s="131"/>
      <c r="B32" s="131"/>
      <c r="C32" s="53" t="s">
        <v>20</v>
      </c>
      <c r="D32" s="7">
        <v>902</v>
      </c>
      <c r="E32" s="7">
        <v>113</v>
      </c>
      <c r="F32" s="7" t="s">
        <v>43</v>
      </c>
      <c r="G32" s="6">
        <v>244</v>
      </c>
      <c r="H32" s="10">
        <v>281400</v>
      </c>
      <c r="I32" s="10">
        <v>68350</v>
      </c>
      <c r="J32" s="37">
        <v>26200</v>
      </c>
      <c r="K32" s="64">
        <v>79285</v>
      </c>
      <c r="L32" s="10">
        <v>34000</v>
      </c>
      <c r="M32" s="37">
        <v>66344.2</v>
      </c>
      <c r="N32" s="130"/>
      <c r="O32" s="130"/>
      <c r="P32" s="116"/>
    </row>
    <row r="33" spans="1:21" ht="60" customHeight="1">
      <c r="A33" s="131"/>
      <c r="B33" s="131"/>
      <c r="C33" s="53" t="s">
        <v>21</v>
      </c>
      <c r="D33" s="7">
        <v>904</v>
      </c>
      <c r="E33" s="7">
        <v>702</v>
      </c>
      <c r="F33" s="7" t="s">
        <v>43</v>
      </c>
      <c r="G33" s="6">
        <v>612</v>
      </c>
      <c r="H33" s="12">
        <v>42424</v>
      </c>
      <c r="I33" s="12">
        <v>60000</v>
      </c>
      <c r="J33" s="37">
        <v>7000</v>
      </c>
      <c r="K33" s="64"/>
      <c r="L33" s="10"/>
      <c r="M33" s="37"/>
      <c r="N33" s="130"/>
      <c r="O33" s="130"/>
      <c r="P33" s="116"/>
    </row>
    <row r="34" spans="1:21" ht="65.25" customHeight="1">
      <c r="A34" s="131"/>
      <c r="B34" s="131"/>
      <c r="C34" s="53" t="s">
        <v>22</v>
      </c>
      <c r="D34" s="7">
        <v>905</v>
      </c>
      <c r="E34" s="7">
        <v>801</v>
      </c>
      <c r="F34" s="7" t="s">
        <v>43</v>
      </c>
      <c r="G34" s="6">
        <v>612</v>
      </c>
      <c r="H34" s="10">
        <v>30000</v>
      </c>
      <c r="I34" s="12">
        <v>30000</v>
      </c>
      <c r="J34" s="37">
        <v>20000</v>
      </c>
      <c r="K34" s="64">
        <v>9700</v>
      </c>
      <c r="L34" s="10">
        <v>8520</v>
      </c>
      <c r="M34" s="37">
        <v>9950</v>
      </c>
      <c r="N34" s="130"/>
      <c r="O34" s="130"/>
      <c r="P34" s="117"/>
    </row>
    <row r="35" spans="1:21" ht="70.5" customHeight="1">
      <c r="A35" s="53" t="s">
        <v>23</v>
      </c>
      <c r="B35" s="53" t="s">
        <v>24</v>
      </c>
      <c r="C35" s="53" t="s">
        <v>25</v>
      </c>
      <c r="D35" s="7">
        <v>911</v>
      </c>
      <c r="E35" s="7">
        <v>503</v>
      </c>
      <c r="F35" s="7" t="s">
        <v>44</v>
      </c>
      <c r="G35" s="6">
        <v>540</v>
      </c>
      <c r="H35" s="10">
        <v>60000</v>
      </c>
      <c r="I35" s="10">
        <v>60000</v>
      </c>
      <c r="J35" s="37">
        <v>20000</v>
      </c>
      <c r="K35" s="64">
        <v>30000</v>
      </c>
      <c r="L35" s="10"/>
      <c r="M35" s="37">
        <f>30000-10754.99</f>
        <v>19245.010000000002</v>
      </c>
      <c r="N35" s="53" t="s">
        <v>76</v>
      </c>
      <c r="O35" s="53" t="s">
        <v>30</v>
      </c>
      <c r="P35" s="15" t="s">
        <v>29</v>
      </c>
    </row>
    <row r="36" spans="1:21" ht="49.5" customHeight="1">
      <c r="A36" s="11" t="s">
        <v>84</v>
      </c>
      <c r="B36" s="44" t="s">
        <v>59</v>
      </c>
      <c r="C36" s="45"/>
      <c r="D36" s="45"/>
      <c r="E36" s="45"/>
      <c r="F36" s="46" t="s">
        <v>49</v>
      </c>
      <c r="G36" s="45"/>
      <c r="H36" s="89"/>
      <c r="I36" s="47">
        <v>15000</v>
      </c>
      <c r="J36" s="71">
        <f>J37</f>
        <v>5000</v>
      </c>
      <c r="K36" s="72">
        <f t="shared" ref="K36:L37" si="12">K37</f>
        <v>5000</v>
      </c>
      <c r="L36" s="95">
        <f t="shared" si="12"/>
        <v>5000</v>
      </c>
      <c r="M36" s="71">
        <f t="shared" ref="M36:M37" si="13">M37</f>
        <v>5000</v>
      </c>
      <c r="N36" s="17"/>
      <c r="O36" s="17"/>
      <c r="P36" s="17"/>
      <c r="Q36" s="61"/>
    </row>
    <row r="37" spans="1:21" ht="42.75" customHeight="1">
      <c r="A37" s="31" t="s">
        <v>15</v>
      </c>
      <c r="B37" s="48" t="s">
        <v>50</v>
      </c>
      <c r="C37" s="45"/>
      <c r="D37" s="45"/>
      <c r="E37" s="45"/>
      <c r="F37" s="49" t="s">
        <v>51</v>
      </c>
      <c r="G37" s="45"/>
      <c r="H37" s="89"/>
      <c r="I37" s="90">
        <v>15000</v>
      </c>
      <c r="J37" s="73">
        <f>J38</f>
        <v>5000</v>
      </c>
      <c r="K37" s="74">
        <f t="shared" si="12"/>
        <v>5000</v>
      </c>
      <c r="L37" s="96">
        <f t="shared" si="12"/>
        <v>5000</v>
      </c>
      <c r="M37" s="73">
        <f t="shared" si="13"/>
        <v>5000</v>
      </c>
      <c r="N37" s="17"/>
      <c r="O37" s="17"/>
      <c r="P37" s="126" t="s">
        <v>77</v>
      </c>
    </row>
    <row r="38" spans="1:21" ht="262.5" customHeight="1">
      <c r="A38" s="19" t="s">
        <v>13</v>
      </c>
      <c r="B38" s="28" t="s">
        <v>52</v>
      </c>
      <c r="C38" s="53" t="s">
        <v>20</v>
      </c>
      <c r="D38" s="20">
        <v>902</v>
      </c>
      <c r="E38" s="17"/>
      <c r="F38" s="18" t="s">
        <v>51</v>
      </c>
      <c r="G38" s="20">
        <v>240</v>
      </c>
      <c r="H38" s="91"/>
      <c r="I38" s="26">
        <v>15000</v>
      </c>
      <c r="J38" s="75">
        <v>5000</v>
      </c>
      <c r="K38" s="70">
        <v>5000</v>
      </c>
      <c r="L38" s="14">
        <v>5000</v>
      </c>
      <c r="M38" s="75">
        <v>5000</v>
      </c>
      <c r="N38" s="29" t="s">
        <v>78</v>
      </c>
      <c r="O38" s="29" t="s">
        <v>79</v>
      </c>
      <c r="P38" s="127"/>
    </row>
    <row r="39" spans="1:21" ht="61.5" customHeight="1">
      <c r="A39" s="21"/>
      <c r="B39" s="22"/>
      <c r="C39" s="3"/>
      <c r="D39" s="3"/>
      <c r="E39" s="3"/>
      <c r="F39" s="4"/>
      <c r="G39" s="3"/>
      <c r="H39" s="87"/>
      <c r="I39" s="87"/>
      <c r="J39" s="62"/>
      <c r="K39" s="63"/>
      <c r="L39" s="93"/>
      <c r="M39" s="62"/>
      <c r="N39" s="3"/>
      <c r="O39" s="3"/>
      <c r="P39" s="3"/>
    </row>
    <row r="40" spans="1:21" ht="16.5" customHeight="1">
      <c r="A40" s="128" t="s">
        <v>53</v>
      </c>
      <c r="B40" s="128"/>
      <c r="C40" s="128"/>
      <c r="D40" s="128"/>
      <c r="E40" s="128"/>
      <c r="F40" s="128"/>
      <c r="G40" s="128"/>
      <c r="H40" s="128"/>
      <c r="I40" s="128"/>
      <c r="J40" s="76"/>
      <c r="K40" s="77"/>
      <c r="L40" s="97"/>
      <c r="M40" s="78"/>
      <c r="N40" s="23"/>
      <c r="O40" s="24"/>
      <c r="P40" s="24"/>
      <c r="Q40" s="24"/>
      <c r="R40" s="24"/>
      <c r="S40" s="24"/>
      <c r="T40" s="24"/>
      <c r="U40" s="24"/>
    </row>
    <row r="41" spans="1:21" ht="16.5">
      <c r="A41" s="25" t="s">
        <v>60</v>
      </c>
      <c r="B41" s="25"/>
      <c r="C41" s="25"/>
      <c r="D41" s="25"/>
      <c r="E41" s="25"/>
      <c r="F41" s="25"/>
      <c r="G41" s="25"/>
      <c r="H41" s="92"/>
      <c r="I41" s="92"/>
      <c r="J41" s="79"/>
      <c r="K41" s="77"/>
      <c r="L41" s="97"/>
      <c r="M41" s="78"/>
      <c r="O41" s="23" t="s">
        <v>54</v>
      </c>
      <c r="P41" s="24"/>
      <c r="Q41" s="24"/>
      <c r="R41" s="24"/>
      <c r="S41" s="24"/>
      <c r="T41" s="24"/>
      <c r="U41" s="24"/>
    </row>
    <row r="42" spans="1:21" ht="16.5">
      <c r="A42" s="129"/>
      <c r="B42" s="129"/>
      <c r="C42" s="129"/>
      <c r="D42" s="129"/>
      <c r="E42" s="129"/>
      <c r="F42" s="129"/>
      <c r="G42" s="129"/>
      <c r="H42" s="129"/>
      <c r="I42" s="129"/>
      <c r="J42" s="80"/>
      <c r="K42" s="81"/>
      <c r="L42" s="98"/>
      <c r="M42" s="82"/>
      <c r="N42" s="30"/>
    </row>
  </sheetData>
  <mergeCells count="31">
    <mergeCell ref="P37:P38"/>
    <mergeCell ref="A40:I40"/>
    <mergeCell ref="A42:I42"/>
    <mergeCell ref="N27:N28"/>
    <mergeCell ref="O27:O28"/>
    <mergeCell ref="P27:P28"/>
    <mergeCell ref="A31:A34"/>
    <mergeCell ref="B31:B34"/>
    <mergeCell ref="N31:N34"/>
    <mergeCell ref="O31:O34"/>
    <mergeCell ref="P31:P34"/>
    <mergeCell ref="A14:A19"/>
    <mergeCell ref="B14:B19"/>
    <mergeCell ref="N14:N19"/>
    <mergeCell ref="O14:O19"/>
    <mergeCell ref="P14:P19"/>
    <mergeCell ref="N21:N25"/>
    <mergeCell ref="P21:P25"/>
    <mergeCell ref="A22:A25"/>
    <mergeCell ref="B22:B25"/>
    <mergeCell ref="C22:C23"/>
    <mergeCell ref="O7:P7"/>
    <mergeCell ref="A9:P9"/>
    <mergeCell ref="A11:A12"/>
    <mergeCell ref="B11:B12"/>
    <mergeCell ref="C11:C12"/>
    <mergeCell ref="D11:G11"/>
    <mergeCell ref="N11:N12"/>
    <mergeCell ref="O11:O12"/>
    <mergeCell ref="P11:P12"/>
    <mergeCell ref="H11:M11"/>
  </mergeCells>
  <hyperlinks>
    <hyperlink ref="D11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3" right="0.59055118110236215" top="0.78740157480314965" bottom="0.78740157480314965" header="0" footer="0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lastPrinted>2022-01-19T08:50:20Z</cp:lastPrinted>
  <dcterms:created xsi:type="dcterms:W3CDTF">2015-11-02T04:27:51Z</dcterms:created>
  <dcterms:modified xsi:type="dcterms:W3CDTF">2022-01-26T02:39:43Z</dcterms:modified>
</cp:coreProperties>
</file>