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1835"/>
  </bookViews>
  <sheets>
    <sheet name="Лист1 (4)" sheetId="6" r:id="rId1"/>
    <sheet name="Лист1 (3)" sheetId="5" r:id="rId2"/>
  </sheets>
  <calcPr calcId="124519"/>
</workbook>
</file>

<file path=xl/calcChain.xml><?xml version="1.0" encoding="utf-8"?>
<calcChain xmlns="http://schemas.openxmlformats.org/spreadsheetml/2006/main">
  <c r="S35" i="6"/>
  <c r="S34"/>
  <c r="S33"/>
  <c r="S49"/>
  <c r="S48"/>
  <c r="S43"/>
  <c r="S42"/>
  <c r="M21"/>
  <c r="M19"/>
  <c r="M16"/>
  <c r="M15"/>
  <c r="M56"/>
  <c r="L32"/>
  <c r="P46" l="1"/>
  <c r="L20"/>
  <c r="L47"/>
  <c r="L56"/>
  <c r="O21"/>
  <c r="N21"/>
  <c r="M47"/>
  <c r="O47"/>
  <c r="O46" s="1"/>
  <c r="O14" s="1"/>
  <c r="N47"/>
  <c r="O32"/>
  <c r="O26"/>
  <c r="O22" s="1"/>
  <c r="O18" s="1"/>
  <c r="O16"/>
  <c r="N26"/>
  <c r="M23"/>
  <c r="M26"/>
  <c r="N32"/>
  <c r="M32"/>
  <c r="O17" l="1"/>
  <c r="K46"/>
  <c r="J46"/>
  <c r="I46"/>
  <c r="H46"/>
  <c r="K41"/>
  <c r="J41"/>
  <c r="J20" s="1"/>
  <c r="K37"/>
  <c r="J37"/>
  <c r="J36" s="1"/>
  <c r="I37"/>
  <c r="L36"/>
  <c r="I36"/>
  <c r="H36"/>
  <c r="K32"/>
  <c r="J32"/>
  <c r="J22" s="1"/>
  <c r="I32"/>
  <c r="H32"/>
  <c r="I27"/>
  <c r="L26"/>
  <c r="L22" s="1"/>
  <c r="K26"/>
  <c r="K22" s="1"/>
  <c r="J26"/>
  <c r="I26"/>
  <c r="H26"/>
  <c r="H22" s="1"/>
  <c r="I24"/>
  <c r="I23" s="1"/>
  <c r="I22" s="1"/>
  <c r="I14" s="1"/>
  <c r="J23"/>
  <c r="H23"/>
  <c r="N22"/>
  <c r="N18" s="1"/>
  <c r="M22"/>
  <c r="M18" s="1"/>
  <c r="K17"/>
  <c r="J17"/>
  <c r="H17"/>
  <c r="N16"/>
  <c r="L16"/>
  <c r="K16"/>
  <c r="J16"/>
  <c r="I16"/>
  <c r="H16"/>
  <c r="S16" s="1"/>
  <c r="L15"/>
  <c r="K15"/>
  <c r="J15"/>
  <c r="I15"/>
  <c r="H15"/>
  <c r="L46" i="5"/>
  <c r="L20"/>
  <c r="S22" i="6" l="1"/>
  <c r="H14"/>
  <c r="J18"/>
  <c r="J14"/>
  <c r="S15"/>
  <c r="I17"/>
  <c r="S36"/>
  <c r="K36"/>
  <c r="K20"/>
  <c r="L46"/>
  <c r="L14" s="1"/>
  <c r="L18" s="1"/>
  <c r="K18"/>
  <c r="K14"/>
  <c r="L25" i="5"/>
  <c r="L21" s="1"/>
  <c r="L17" i="6" l="1"/>
  <c r="L51" i="5"/>
  <c r="L17" s="1"/>
  <c r="L15" l="1"/>
  <c r="N17" l="1"/>
  <c r="L16" l="1"/>
  <c r="M46" l="1"/>
  <c r="M45" s="1"/>
  <c r="L45"/>
  <c r="N45"/>
  <c r="K45"/>
  <c r="J45"/>
  <c r="I45"/>
  <c r="H45"/>
  <c r="K40"/>
  <c r="J40"/>
  <c r="K36"/>
  <c r="J36"/>
  <c r="I36"/>
  <c r="I35" s="1"/>
  <c r="L35"/>
  <c r="H35"/>
  <c r="K31"/>
  <c r="J31"/>
  <c r="I31"/>
  <c r="H31"/>
  <c r="I26"/>
  <c r="K25"/>
  <c r="J25"/>
  <c r="H25"/>
  <c r="I23"/>
  <c r="I22" s="1"/>
  <c r="J22"/>
  <c r="H22"/>
  <c r="N21"/>
  <c r="N18" s="1"/>
  <c r="M21"/>
  <c r="K20"/>
  <c r="J20"/>
  <c r="L14"/>
  <c r="K17"/>
  <c r="J17"/>
  <c r="H17"/>
  <c r="N16"/>
  <c r="M16"/>
  <c r="K16"/>
  <c r="J16"/>
  <c r="I16"/>
  <c r="H16"/>
  <c r="K15"/>
  <c r="J15"/>
  <c r="I15"/>
  <c r="H15"/>
  <c r="M17" l="1"/>
  <c r="I17"/>
  <c r="M18"/>
  <c r="I25"/>
  <c r="I21" s="1"/>
  <c r="I14" s="1"/>
  <c r="H21"/>
  <c r="H14" s="1"/>
  <c r="K21"/>
  <c r="K18" s="1"/>
  <c r="K35"/>
  <c r="J21"/>
  <c r="J18" s="1"/>
  <c r="J35"/>
  <c r="N14"/>
  <c r="M14"/>
  <c r="L18"/>
  <c r="J14" l="1"/>
  <c r="K14"/>
  <c r="N17" i="6"/>
  <c r="N46"/>
  <c r="N14" s="1"/>
  <c r="M46"/>
  <c r="M14" l="1"/>
  <c r="S46"/>
  <c r="M17" l="1"/>
  <c r="S17" s="1"/>
  <c r="S18" s="1"/>
  <c r="S14"/>
</calcChain>
</file>

<file path=xl/sharedStrings.xml><?xml version="1.0" encoding="utf-8"?>
<sst xmlns="http://schemas.openxmlformats.org/spreadsheetml/2006/main" count="333" uniqueCount="123">
  <si>
    <t>Приложение</t>
  </si>
  <si>
    <t xml:space="preserve">к постановлению администрации </t>
  </si>
  <si>
    <t>Усть-Абаканского района</t>
  </si>
  <si>
    <t>от ________________№ _______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</si>
  <si>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</si>
  <si>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</si>
  <si>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</si>
  <si>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</si>
  <si>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</si>
  <si>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</si>
  <si>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всего</t>
  </si>
  <si>
    <t>X</t>
  </si>
  <si>
    <t>Управление землепользования</t>
  </si>
  <si>
    <t>Подпрограмма 1</t>
  </si>
  <si>
    <t>«Создание общих условий функционирования сельского хозяйства и регулирования рынков сельскохозяйственной продукции, сырья и продовольствия»</t>
  </si>
  <si>
    <t>30100 00000</t>
  </si>
  <si>
    <t xml:space="preserve">Основное мероприятие 1 </t>
  </si>
  <si>
    <t>Повышение эффективности функционирования агропромышленного комплекса</t>
  </si>
  <si>
    <t>30101 00000</t>
  </si>
  <si>
    <t>Мероприятие 1</t>
  </si>
  <si>
    <t>Создание общих условий функционирования сельского хозяйства</t>
  </si>
  <si>
    <t>0405</t>
  </si>
  <si>
    <t>30101 22150</t>
  </si>
  <si>
    <t>Основное мероприятие 2</t>
  </si>
  <si>
    <t>Обеспечение деятельности органов местного самоуправления</t>
  </si>
  <si>
    <t>30102 00000</t>
  </si>
  <si>
    <t>Органы местного самоуправления</t>
  </si>
  <si>
    <t>0401</t>
  </si>
  <si>
    <t>30102 03500</t>
  </si>
  <si>
    <t>Основное мероприятие 3</t>
  </si>
  <si>
    <t xml:space="preserve">Содержание объекта по утилизации </t>
  </si>
  <si>
    <t>30103 00000</t>
  </si>
  <si>
    <t>Снижение количества отходов, размещаемых на несанкционированных свалках.                                             Обеспечение захоронение биологических отходов на объекте "Биотермическая яма".</t>
  </si>
  <si>
    <t>Осуществление отдельных государственных полномочий по предупреждению и ликвидации болезней животных</t>
  </si>
  <si>
    <t>Управление землепользования (РХ)</t>
  </si>
  <si>
    <t>30103 70240</t>
  </si>
  <si>
    <t>Мероприятие 2</t>
  </si>
  <si>
    <t>Охрана биотермической ямы</t>
  </si>
  <si>
    <t>30103 22110</t>
  </si>
  <si>
    <t>Подпрограмма 2</t>
  </si>
  <si>
    <t>30200 00000</t>
  </si>
  <si>
    <t>Обеспечение благоустроенным жильем молодых семей и молодых специалистов, проживающих в сельской местности</t>
  </si>
  <si>
    <t>30201 00000</t>
  </si>
  <si>
    <t>2.1.</t>
  </si>
  <si>
    <t>30201 14950</t>
  </si>
  <si>
    <t>30201 50173</t>
  </si>
  <si>
    <t>30201 R0183</t>
  </si>
  <si>
    <t>Управление финансов</t>
  </si>
  <si>
    <t>Наименование муниципальной программы, подпрограммы муниципальной программы, основных мероприятий и мероприятий</t>
  </si>
  <si>
    <t>средства федерального бюджета (ФБ)</t>
  </si>
  <si>
    <t>Управление землепользования (ФБ)</t>
  </si>
  <si>
    <t>-</t>
  </si>
  <si>
    <t>1.2.</t>
  </si>
  <si>
    <t>1.1.</t>
  </si>
  <si>
    <t>2.2.</t>
  </si>
  <si>
    <t>Строительство водопровода аал Чарков</t>
  </si>
  <si>
    <t>Реализация мероприятий по улучшению жилищных условий граждан, молодых семей и молодых специалистов, проживающих в сельской местности</t>
  </si>
  <si>
    <t>Муниципальная программа</t>
  </si>
  <si>
    <r>
      <t xml:space="preserve">Связь с показателями муниципальной программы            </t>
    </r>
    <r>
      <rPr>
        <sz val="8"/>
        <color indexed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</si>
  <si>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Статус № п/п</t>
  </si>
  <si>
    <t>Расходы (руб.), годы</t>
  </si>
  <si>
    <t xml:space="preserve">Ожидаемый результат </t>
  </si>
  <si>
    <t>Основные направления реализации</t>
  </si>
  <si>
    <t>Строительство водопровода в аале Чарков Усть-Абаканского района</t>
  </si>
  <si>
    <t>средства районного бюджета</t>
  </si>
  <si>
    <t>Увеличение протяженности введенных в действие локальных водопроводов на 7,6 км.</t>
  </si>
  <si>
    <t>Ввод и приобретение жилья – 1,04 тыс. кв. метров;</t>
  </si>
  <si>
    <t>Увеличение обеспеченности кадрами; повышение престижа профессий в сельскохозяйственном производстве.</t>
  </si>
  <si>
    <t>Проведение конкурсов, ярмарок, мероприятий</t>
  </si>
  <si>
    <t>Обеспечение деятельности управления землепользования</t>
  </si>
  <si>
    <t>Обеспечение деятельности биотермической ямы</t>
  </si>
  <si>
    <t>Обеспечение сельских населенных пунктов объектами социальной и инженерной инфраструктуры</t>
  </si>
  <si>
    <t xml:space="preserve">Управление финансов (ФБ)                </t>
  </si>
  <si>
    <t>Управление финансов (РХ)</t>
  </si>
  <si>
    <t>Реализация мероприятий по устойчивому развитию сельских территорий</t>
  </si>
  <si>
    <t>Подпрограмма 3</t>
  </si>
  <si>
    <t>Приобретение жилья для граждан,  проживающих на сельских территориях</t>
  </si>
  <si>
    <t>3.1.</t>
  </si>
  <si>
    <t>Реализация проектов комплексного развитие сельских территорий</t>
  </si>
  <si>
    <t>Программные мероприятия на 2016-2022 годы</t>
  </si>
  <si>
    <t>Н.А. Потылицына</t>
  </si>
  <si>
    <t>Заместитель Главы администрации                                                                                           Усть-Абаканского района по финансам и экономике                                                                                                                                  -руководитель управления финансов и экономики                                                      Администрации Усть-Абаканского района</t>
  </si>
  <si>
    <t>Управление образования</t>
  </si>
  <si>
    <t>Комплексное развитие сельских территорий</t>
  </si>
  <si>
    <t>Обеспечение комплексного развития сельских территорий в части улучшения жилищных условий граждан, проживающих на сельских территориях</t>
  </si>
  <si>
    <t xml:space="preserve">к муниципальной программе «Развитие агропромышленного комплекса Усть-Абаканского района и социальной сферы на селе»
</t>
  </si>
  <si>
    <t>Основное мероприятие2</t>
  </si>
  <si>
    <t>3.2</t>
  </si>
  <si>
    <t>«Развитие агропромышленного комплекса Усть-Абаканского района и социальной сферы на селе»</t>
  </si>
  <si>
    <r>
      <t>Ввод и приобретение жилья для граждан  – 0,</t>
    </r>
    <r>
      <rPr>
        <sz val="13"/>
        <color theme="1"/>
        <rFont val="Times New Roman"/>
        <family val="1"/>
        <charset val="204"/>
      </rPr>
      <t>28</t>
    </r>
    <r>
      <rPr>
        <sz val="13"/>
        <color indexed="8"/>
        <rFont val="Times New Roman"/>
        <family val="1"/>
        <charset val="204"/>
      </rPr>
      <t xml:space="preserve"> тыс. кв. метров;</t>
    </r>
  </si>
  <si>
    <t>«Устойчивое развитие сельских территорий»</t>
  </si>
  <si>
    <t>«Комплексное развитие сельских территорий»</t>
  </si>
  <si>
    <t>Приобретение жилья для граждан, молодых семей и молодых специалистов, проживающих в сельской местности.</t>
  </si>
  <si>
    <t>Иные межбюджетные трансферты на мероприятия по комплексному развитию сельских территорий</t>
  </si>
  <si>
    <t>Создание спортивной площадки</t>
  </si>
  <si>
    <t>3020 380390</t>
  </si>
  <si>
    <t>Количество реализованных проектов  комплексного развития сельских территорий на 2 единицы</t>
  </si>
  <si>
    <t>Капитальный ремонт в школах</t>
  </si>
  <si>
    <t>Строительство жилья, предоставляемого по договорам найма жилого помещения</t>
  </si>
  <si>
    <t>Иные межбюджетные трансферты на реализацию мероприятий по строительству жилья, предоставляемого по договору найма жилого помещения</t>
  </si>
  <si>
    <t>Ввод   жилья для граждан, предоставляемого по договорам найма жилого помещения-0,27 тыс. кв.метров.</t>
  </si>
  <si>
    <t>средства республиканского бюджета (РХ)</t>
  </si>
  <si>
    <t>3.3.</t>
  </si>
  <si>
    <t xml:space="preserve">Приложение </t>
  </si>
  <si>
    <t>Обеспечение благоустроенным жильем граждан, проживающих в сельской местности</t>
  </si>
  <si>
    <t>Мероприятие 3</t>
  </si>
  <si>
    <t>Строительство жилья, предоставляемого по договору найма жилого помещения</t>
  </si>
  <si>
    <t>Управление ЖКХ</t>
  </si>
  <si>
    <t>Мероприятие 4</t>
  </si>
  <si>
    <t xml:space="preserve"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</si>
  <si>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</t>
  </si>
  <si>
    <t>Капитальный ремонт в школах, создание спортивной площадки, ремонт клуба</t>
  </si>
  <si>
    <t>Ввод и приобретение жилья для граждан  – 0,492 тыс. кв. метров;</t>
  </si>
  <si>
    <t>Ввод   жилья для граждан, предоставляемого по договорам найма жилого помещения-0,54 тыс. кв.метров.</t>
  </si>
  <si>
    <t>Управление ЖКХ (ФБ)</t>
  </si>
  <si>
    <t>Управление ЖКХ (РХ)</t>
  </si>
  <si>
    <t>Управление образование (ФБ)</t>
  </si>
  <si>
    <t>Управление образование (РХ)</t>
  </si>
  <si>
    <t>Программные мероприятия на 2016-2023 годы</t>
  </si>
  <si>
    <t>30202 L5768</t>
  </si>
  <si>
    <t>Управление образование (МБ)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</si>
  <si>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</si>
  <si>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>от 30.12.2020 № 959 - п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</si>
</sst>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u/>
      <sz val="13"/>
      <color indexed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5">
    <xf numFmtId="0" fontId="0" fillId="0" borderId="0" xfId="0"/>
    <xf numFmtId="0" fontId="3" fillId="0" borderId="0" xfId="0" applyFont="1"/>
    <xf numFmtId="0" fontId="0" fillId="2" borderId="0" xfId="0" applyFill="1"/>
    <xf numFmtId="0" fontId="4" fillId="2" borderId="0" xfId="0" applyFont="1" applyFill="1" applyAlignment="1"/>
    <xf numFmtId="0" fontId="2" fillId="2" borderId="1" xfId="0" applyFont="1" applyFill="1" applyBorder="1" applyAlignment="1">
      <alignment vertical="top" wrapText="1"/>
    </xf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3" fontId="2" fillId="2" borderId="1" xfId="0" applyNumberFormat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0" fillId="2" borderId="0" xfId="0" applyFill="1" applyBorder="1"/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left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top"/>
    </xf>
    <xf numFmtId="4" fontId="2" fillId="2" borderId="2" xfId="0" applyNumberFormat="1" applyFont="1" applyFill="1" applyBorder="1" applyAlignment="1">
      <alignment horizontal="righ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/>
    </xf>
    <xf numFmtId="4" fontId="13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vertical="top" wrapText="1"/>
    </xf>
    <xf numFmtId="3" fontId="13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2" fillId="2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top"/>
    </xf>
    <xf numFmtId="3" fontId="13" fillId="2" borderId="1" xfId="0" applyNumberFormat="1" applyFont="1" applyFill="1" applyBorder="1" applyAlignment="1">
      <alignment vertical="top" wrapText="1"/>
    </xf>
    <xf numFmtId="4" fontId="13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0" fontId="13" fillId="0" borderId="1" xfId="0" applyFont="1" applyBorder="1"/>
    <xf numFmtId="0" fontId="13" fillId="2" borderId="1" xfId="0" applyFont="1" applyFill="1" applyBorder="1"/>
    <xf numFmtId="4" fontId="13" fillId="2" borderId="1" xfId="0" applyNumberFormat="1" applyFont="1" applyFill="1" applyBorder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2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0" fontId="1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6" fillId="2" borderId="0" xfId="0" applyFont="1" applyFill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4" fillId="0" borderId="10" xfId="1" applyFont="1" applyBorder="1" applyAlignment="1" applyProtection="1">
      <alignment horizontal="center" vertical="center" wrapText="1"/>
    </xf>
    <xf numFmtId="0" fontId="13" fillId="0" borderId="2" xfId="0" applyFont="1" applyBorder="1" applyAlignment="1">
      <alignment vertical="top"/>
    </xf>
    <xf numFmtId="0" fontId="0" fillId="3" borderId="0" xfId="0" applyFill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justify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/>
    </xf>
    <xf numFmtId="0" fontId="2" fillId="4" borderId="1" xfId="2" applyFont="1" applyFill="1" applyBorder="1" applyAlignment="1">
      <alignment vertical="top" wrapText="1"/>
    </xf>
    <xf numFmtId="0" fontId="2" fillId="4" borderId="1" xfId="0" applyFont="1" applyFill="1" applyBorder="1"/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4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0" xfId="0" applyFill="1" applyBorder="1"/>
    <xf numFmtId="4" fontId="5" fillId="4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8" fillId="2" borderId="1" xfId="0" applyNumberFormat="1" applyFont="1" applyFill="1" applyBorder="1" applyAlignment="1">
      <alignment horizontal="center" vertical="top"/>
    </xf>
    <xf numFmtId="4" fontId="13" fillId="4" borderId="1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4" fontId="13" fillId="4" borderId="1" xfId="0" applyNumberFormat="1" applyFont="1" applyFill="1" applyBorder="1" applyAlignment="1">
      <alignment horizontal="center" vertical="top"/>
    </xf>
    <xf numFmtId="0" fontId="17" fillId="0" borderId="0" xfId="0" applyFont="1"/>
    <xf numFmtId="0" fontId="17" fillId="2" borderId="0" xfId="0" applyFont="1" applyFill="1"/>
    <xf numFmtId="0" fontId="17" fillId="4" borderId="0" xfId="0" applyFont="1" applyFill="1" applyBorder="1"/>
    <xf numFmtId="0" fontId="17" fillId="2" borderId="0" xfId="0" applyFont="1" applyFill="1" applyBorder="1"/>
    <xf numFmtId="0" fontId="7" fillId="4" borderId="0" xfId="0" applyFont="1" applyFill="1"/>
    <xf numFmtId="4" fontId="7" fillId="4" borderId="0" xfId="0" applyNumberFormat="1" applyFont="1" applyFill="1"/>
    <xf numFmtId="4" fontId="7" fillId="4" borderId="1" xfId="0" applyNumberFormat="1" applyFont="1" applyFill="1" applyBorder="1"/>
    <xf numFmtId="4" fontId="0" fillId="4" borderId="0" xfId="0" applyNumberFormat="1" applyFill="1"/>
    <xf numFmtId="0" fontId="13" fillId="0" borderId="0" xfId="0" applyFont="1" applyAlignment="1">
      <alignment wrapText="1"/>
    </xf>
    <xf numFmtId="0" fontId="13" fillId="2" borderId="0" xfId="0" applyFont="1" applyFill="1" applyBorder="1"/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2" fillId="4" borderId="2" xfId="2" applyFont="1" applyFill="1" applyBorder="1" applyAlignment="1">
      <alignment horizontal="left" vertical="top" wrapText="1"/>
    </xf>
    <xf numFmtId="0" fontId="2" fillId="4" borderId="3" xfId="2" applyFont="1" applyFill="1" applyBorder="1" applyAlignment="1">
      <alignment horizontal="left" vertical="top" wrapText="1"/>
    </xf>
    <xf numFmtId="0" fontId="2" fillId="4" borderId="4" xfId="2" applyFont="1" applyFill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center" vertical="top" wrapText="1"/>
    </xf>
    <xf numFmtId="3" fontId="13" fillId="0" borderId="3" xfId="0" applyNumberFormat="1" applyFont="1" applyBorder="1" applyAlignment="1">
      <alignment horizontal="center" vertical="top" wrapText="1"/>
    </xf>
    <xf numFmtId="3" fontId="13" fillId="0" borderId="4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4" borderId="0" xfId="0" applyFont="1" applyFill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10" xfId="1" applyFont="1" applyBorder="1" applyAlignment="1" applyProtection="1">
      <alignment horizontal="center" vertical="center" wrapText="1"/>
    </xf>
    <xf numFmtId="0" fontId="14" fillId="0" borderId="8" xfId="1" applyFont="1" applyBorder="1" applyAlignment="1" applyProtection="1">
      <alignment horizontal="center" vertical="center" wrapText="1"/>
    </xf>
    <xf numFmtId="0" fontId="14" fillId="0" borderId="9" xfId="1" applyFont="1" applyBorder="1" applyAlignment="1" applyProtection="1">
      <alignment horizontal="center" vertical="center" wrapText="1"/>
    </xf>
    <xf numFmtId="0" fontId="14" fillId="0" borderId="10" xfId="1" applyFont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2" borderId="0" xfId="0" applyFont="1" applyFill="1" applyBorder="1"/>
    <xf numFmtId="0" fontId="2" fillId="2" borderId="1" xfId="0" applyFont="1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88"/>
  <sheetViews>
    <sheetView tabSelected="1" topLeftCell="C1" zoomScale="80" zoomScaleNormal="80" workbookViewId="0">
      <selection activeCell="I6" sqref="I6"/>
    </sheetView>
  </sheetViews>
  <sheetFormatPr defaultRowHeight="15"/>
  <cols>
    <col min="1" max="1" width="19.7109375" customWidth="1"/>
    <col min="2" max="2" width="29.5703125" customWidth="1"/>
    <col min="3" max="3" width="49.28515625" bestFit="1" customWidth="1"/>
    <col min="4" max="4" width="7.140625" customWidth="1"/>
    <col min="5" max="5" width="7.28515625" customWidth="1"/>
    <col min="6" max="6" width="15.85546875" customWidth="1"/>
    <col min="7" max="7" width="8.7109375" customWidth="1"/>
    <col min="8" max="8" width="17" bestFit="1" customWidth="1"/>
    <col min="9" max="9" width="16" style="2" bestFit="1" customWidth="1"/>
    <col min="10" max="11" width="16.140625" customWidth="1"/>
    <col min="12" max="12" width="16.7109375" style="113" customWidth="1"/>
    <col min="13" max="13" width="16.85546875" style="2" customWidth="1"/>
    <col min="14" max="15" width="16" style="2" bestFit="1" customWidth="1"/>
    <col min="16" max="16" width="37.28515625" style="2" customWidth="1"/>
    <col min="17" max="17" width="28.85546875" style="2" customWidth="1"/>
    <col min="18" max="18" width="16.42578125" style="2" customWidth="1"/>
    <col min="19" max="19" width="20.28515625" style="113" hidden="1" customWidth="1"/>
    <col min="20" max="32" width="9.140625" style="113"/>
  </cols>
  <sheetData>
    <row r="1" spans="1:32" ht="18.75">
      <c r="P1" s="194" t="s">
        <v>103</v>
      </c>
      <c r="Q1" s="194"/>
      <c r="R1" s="194"/>
    </row>
    <row r="2" spans="1:32" ht="18.75">
      <c r="P2" s="195" t="s">
        <v>1</v>
      </c>
      <c r="Q2" s="195"/>
      <c r="R2" s="195"/>
    </row>
    <row r="3" spans="1:32" ht="18.75">
      <c r="P3" s="195" t="s">
        <v>2</v>
      </c>
      <c r="Q3" s="195"/>
      <c r="R3" s="195"/>
    </row>
    <row r="4" spans="1:32" ht="18.75">
      <c r="P4" s="196" t="s">
        <v>122</v>
      </c>
      <c r="Q4" s="196"/>
      <c r="R4" s="196"/>
    </row>
    <row r="5" spans="1:32" ht="10.5" customHeight="1">
      <c r="P5" s="94"/>
      <c r="Q5" s="94"/>
      <c r="R5" s="94"/>
    </row>
    <row r="6" spans="1:32" ht="18.75">
      <c r="P6" s="195" t="s">
        <v>0</v>
      </c>
      <c r="Q6" s="195"/>
      <c r="R6" s="195"/>
    </row>
    <row r="7" spans="1:32" ht="58.5" customHeight="1">
      <c r="A7" s="1"/>
      <c r="P7" s="193" t="s">
        <v>85</v>
      </c>
      <c r="Q7" s="193"/>
      <c r="R7" s="193"/>
    </row>
    <row r="8" spans="1:32" hidden="1">
      <c r="A8" s="1"/>
      <c r="Q8" s="3"/>
      <c r="R8" s="3"/>
    </row>
    <row r="9" spans="1:32" ht="28.5" customHeight="1">
      <c r="A9" s="199" t="s">
        <v>118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</row>
    <row r="10" spans="1:32" ht="15.75" customHeight="1">
      <c r="A10" s="1"/>
    </row>
    <row r="11" spans="1:32" s="5" customFormat="1" ht="23.25" customHeight="1">
      <c r="A11" s="200" t="s">
        <v>59</v>
      </c>
      <c r="B11" s="202" t="s">
        <v>48</v>
      </c>
      <c r="C11" s="202" t="s">
        <v>4</v>
      </c>
      <c r="D11" s="203" t="s">
        <v>5</v>
      </c>
      <c r="E11" s="204"/>
      <c r="F11" s="204"/>
      <c r="G11" s="205"/>
      <c r="H11" s="206" t="s">
        <v>60</v>
      </c>
      <c r="I11" s="207"/>
      <c r="J11" s="207"/>
      <c r="K11" s="207"/>
      <c r="L11" s="207"/>
      <c r="M11" s="207"/>
      <c r="N11" s="208"/>
      <c r="O11" s="98"/>
      <c r="P11" s="209" t="s">
        <v>61</v>
      </c>
      <c r="Q11" s="209" t="s">
        <v>62</v>
      </c>
      <c r="R11" s="209" t="s">
        <v>58</v>
      </c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</row>
    <row r="12" spans="1:32" s="5" customFormat="1" ht="117" customHeight="1">
      <c r="A12" s="201"/>
      <c r="B12" s="202"/>
      <c r="C12" s="202"/>
      <c r="D12" s="92" t="s">
        <v>6</v>
      </c>
      <c r="E12" s="92" t="s">
        <v>7</v>
      </c>
      <c r="F12" s="92" t="s">
        <v>8</v>
      </c>
      <c r="G12" s="92" t="s">
        <v>9</v>
      </c>
      <c r="H12" s="92">
        <v>2016</v>
      </c>
      <c r="I12" s="93">
        <v>2017</v>
      </c>
      <c r="J12" s="92">
        <v>2018</v>
      </c>
      <c r="K12" s="6">
        <v>2019</v>
      </c>
      <c r="L12" s="114">
        <v>2020</v>
      </c>
      <c r="M12" s="111">
        <v>2021</v>
      </c>
      <c r="N12" s="111">
        <v>2022</v>
      </c>
      <c r="O12" s="111">
        <v>2023</v>
      </c>
      <c r="P12" s="209"/>
      <c r="Q12" s="209"/>
      <c r="R12" s="209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</row>
    <row r="13" spans="1:32" s="5" customFormat="1" ht="16.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4</v>
      </c>
      <c r="I13" s="91">
        <v>5</v>
      </c>
      <c r="J13" s="7">
        <v>6</v>
      </c>
      <c r="K13" s="8">
        <v>7</v>
      </c>
      <c r="L13" s="115">
        <v>8</v>
      </c>
      <c r="M13" s="8">
        <v>9</v>
      </c>
      <c r="N13" s="112">
        <v>10</v>
      </c>
      <c r="O13" s="112">
        <v>10</v>
      </c>
      <c r="P13" s="8">
        <v>11</v>
      </c>
      <c r="Q13" s="91">
        <v>12</v>
      </c>
      <c r="R13" s="8">
        <v>13</v>
      </c>
      <c r="S13" s="146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</row>
    <row r="14" spans="1:32" s="5" customFormat="1" ht="20.25" customHeight="1">
      <c r="A14" s="210" t="s">
        <v>57</v>
      </c>
      <c r="B14" s="210" t="s">
        <v>88</v>
      </c>
      <c r="C14" s="36" t="s">
        <v>10</v>
      </c>
      <c r="D14" s="10" t="s">
        <v>11</v>
      </c>
      <c r="E14" s="10" t="s">
        <v>11</v>
      </c>
      <c r="F14" s="10" t="s">
        <v>11</v>
      </c>
      <c r="G14" s="10" t="s">
        <v>11</v>
      </c>
      <c r="H14" s="57">
        <f>H22+H36</f>
        <v>18752330</v>
      </c>
      <c r="I14" s="58">
        <f>I22+I36</f>
        <v>12718650</v>
      </c>
      <c r="J14" s="57">
        <f>J22+J36</f>
        <v>28522020.359999999</v>
      </c>
      <c r="K14" s="57">
        <f>K22+K36</f>
        <v>12357195.870000001</v>
      </c>
      <c r="L14" s="117">
        <f>L22+L36+L46</f>
        <v>13669584.870000001</v>
      </c>
      <c r="M14" s="118">
        <f>M46+M22+M36</f>
        <v>37330869</v>
      </c>
      <c r="N14" s="118">
        <f>N46+N22</f>
        <v>10610350</v>
      </c>
      <c r="O14" s="118">
        <f>O46+O22</f>
        <v>10128350</v>
      </c>
      <c r="P14" s="101"/>
      <c r="Q14" s="12"/>
      <c r="R14" s="13"/>
      <c r="S14" s="147">
        <f>SUM(H14:O14)</f>
        <v>144089350.10000002</v>
      </c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</row>
    <row r="15" spans="1:32" s="5" customFormat="1" ht="16.5">
      <c r="A15" s="211"/>
      <c r="B15" s="211"/>
      <c r="C15" s="32" t="s">
        <v>49</v>
      </c>
      <c r="D15" s="10"/>
      <c r="E15" s="10"/>
      <c r="F15" s="10"/>
      <c r="G15" s="10"/>
      <c r="H15" s="59">
        <f>H38</f>
        <v>3257600</v>
      </c>
      <c r="I15" s="59">
        <f>I38</f>
        <v>1201958.1200000001</v>
      </c>
      <c r="J15" s="59">
        <f>J38+J42</f>
        <v>17073024.07</v>
      </c>
      <c r="K15" s="59">
        <f>K38+K42</f>
        <v>2571380.75</v>
      </c>
      <c r="L15" s="119">
        <f>L38+L48</f>
        <v>964674.58</v>
      </c>
      <c r="M15" s="120">
        <f>M48+M53+M59</f>
        <v>11308500</v>
      </c>
      <c r="N15" s="120">
        <v>0</v>
      </c>
      <c r="O15" s="120">
        <v>0</v>
      </c>
      <c r="P15" s="101"/>
      <c r="Q15" s="12"/>
      <c r="R15" s="13"/>
      <c r="S15" s="147">
        <f>SUM(H15:O15)</f>
        <v>36377137.519999996</v>
      </c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</row>
    <row r="16" spans="1:32" s="5" customFormat="1" ht="51.75" customHeight="1">
      <c r="A16" s="211"/>
      <c r="B16" s="211"/>
      <c r="C16" s="32" t="s">
        <v>101</v>
      </c>
      <c r="D16" s="10"/>
      <c r="E16" s="10"/>
      <c r="F16" s="10"/>
      <c r="G16" s="10"/>
      <c r="H16" s="59">
        <f>H33+H34+H39</f>
        <v>6702600</v>
      </c>
      <c r="I16" s="59">
        <f>I33+I34+I39</f>
        <v>2521961.88</v>
      </c>
      <c r="J16" s="59">
        <f>J33+J34+J39+J43</f>
        <v>2972296.29</v>
      </c>
      <c r="K16" s="59">
        <f>K33+K34+K39+K43</f>
        <v>1049459.8400000001</v>
      </c>
      <c r="L16" s="119">
        <f>L33+L34+L39+L49</f>
        <v>950555.29</v>
      </c>
      <c r="M16" s="120">
        <f>M33+M34+M49+M54+M60</f>
        <v>2150600</v>
      </c>
      <c r="N16" s="120">
        <f>N33+N34+N49</f>
        <v>2036000</v>
      </c>
      <c r="O16" s="120">
        <f>O33+O34+O49</f>
        <v>2036000</v>
      </c>
      <c r="P16" s="101"/>
      <c r="Q16" s="12"/>
      <c r="R16" s="13"/>
      <c r="S16" s="147">
        <f>SUM(H16:O16)</f>
        <v>20419473.299999997</v>
      </c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</row>
    <row r="17" spans="1:32" s="5" customFormat="1" ht="33.75" customHeight="1">
      <c r="A17" s="211"/>
      <c r="B17" s="211"/>
      <c r="C17" s="32" t="s">
        <v>64</v>
      </c>
      <c r="D17" s="10"/>
      <c r="E17" s="10"/>
      <c r="F17" s="10"/>
      <c r="G17" s="10"/>
      <c r="H17" s="59">
        <f>H24+H27+H28+H30+H31+H35+H40</f>
        <v>8792130</v>
      </c>
      <c r="I17" s="59">
        <f>I24+I27+I28+I30+I31+I35+I40+I25+I29</f>
        <v>8994730</v>
      </c>
      <c r="J17" s="59">
        <f>J24+J27+J28+J30+J31+J35+J40+J44+J25+J29</f>
        <v>8476700</v>
      </c>
      <c r="K17" s="59">
        <f>K24+K27+K28+K30+K31+K35+K40+K44+K45</f>
        <v>8736355.2799999993</v>
      </c>
      <c r="L17" s="119">
        <f>L14-L15-L16</f>
        <v>11754355</v>
      </c>
      <c r="M17" s="120">
        <f>M14-M15-M16</f>
        <v>23871769</v>
      </c>
      <c r="N17" s="120">
        <f>N24+N27+N28+N30+N31+N35+N47+N56</f>
        <v>8574350</v>
      </c>
      <c r="O17" s="120">
        <f>O24+O27+O28+O30+O31+O35+O47+O56</f>
        <v>8092350</v>
      </c>
      <c r="P17" s="101"/>
      <c r="Q17" s="12"/>
      <c r="R17" s="13"/>
      <c r="S17" s="147">
        <f>SUM(H17:O17)</f>
        <v>87292739.280000001</v>
      </c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</row>
    <row r="18" spans="1:32" s="5" customFormat="1" ht="34.5" customHeight="1">
      <c r="A18" s="211"/>
      <c r="B18" s="211"/>
      <c r="C18" s="15" t="s">
        <v>12</v>
      </c>
      <c r="D18" s="10"/>
      <c r="E18" s="10"/>
      <c r="F18" s="10"/>
      <c r="G18" s="10"/>
      <c r="H18" s="60">
        <v>18752330</v>
      </c>
      <c r="I18" s="60">
        <v>12718650</v>
      </c>
      <c r="J18" s="60">
        <f>J22+J37</f>
        <v>12834837.359999999</v>
      </c>
      <c r="K18" s="60">
        <f>K22+K37</f>
        <v>12255255.870000001</v>
      </c>
      <c r="L18" s="121">
        <f>L14-L20</f>
        <v>11152189.870000001</v>
      </c>
      <c r="M18" s="122">
        <f>M22+M48+M49+M50</f>
        <v>11212450</v>
      </c>
      <c r="N18" s="122">
        <f>N22+N50</f>
        <v>10128350</v>
      </c>
      <c r="O18" s="122">
        <f>O22+O50</f>
        <v>10128350</v>
      </c>
      <c r="P18" s="101"/>
      <c r="Q18" s="12"/>
      <c r="R18" s="13"/>
      <c r="S18" s="146">
        <f>SUM(S15:S17)</f>
        <v>144089350.09999999</v>
      </c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</row>
    <row r="19" spans="1:32" s="5" customFormat="1" ht="18.75" customHeight="1">
      <c r="A19" s="211"/>
      <c r="B19" s="211"/>
      <c r="C19" s="40" t="s">
        <v>82</v>
      </c>
      <c r="D19" s="41"/>
      <c r="E19" s="41"/>
      <c r="F19" s="41"/>
      <c r="G19" s="41"/>
      <c r="H19" s="60"/>
      <c r="I19" s="60"/>
      <c r="J19" s="60"/>
      <c r="K19" s="60"/>
      <c r="L19" s="121">
        <v>0</v>
      </c>
      <c r="M19" s="122">
        <f>M57+M59+M60+M61</f>
        <v>2386869</v>
      </c>
      <c r="N19" s="122">
        <v>0</v>
      </c>
      <c r="O19" s="122">
        <v>0</v>
      </c>
      <c r="P19" s="14"/>
      <c r="Q19" s="12"/>
      <c r="R19" s="13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</row>
    <row r="20" spans="1:32" s="5" customFormat="1" ht="18.75" customHeight="1">
      <c r="A20" s="211"/>
      <c r="B20" s="211"/>
      <c r="C20" s="96" t="s">
        <v>47</v>
      </c>
      <c r="D20" s="16"/>
      <c r="E20" s="16" t="s">
        <v>11</v>
      </c>
      <c r="F20" s="16" t="s">
        <v>11</v>
      </c>
      <c r="G20" s="16" t="s">
        <v>11</v>
      </c>
      <c r="H20" s="60"/>
      <c r="I20" s="61"/>
      <c r="J20" s="60">
        <f>J43+J41+J42</f>
        <v>31218366</v>
      </c>
      <c r="K20" s="60">
        <f>K43+K41+K42+K44</f>
        <v>101940</v>
      </c>
      <c r="L20" s="121">
        <f>L51+L58</f>
        <v>2517395</v>
      </c>
      <c r="M20" s="123">
        <v>0</v>
      </c>
      <c r="N20" s="123">
        <v>0</v>
      </c>
      <c r="O20" s="123">
        <v>0</v>
      </c>
      <c r="P20" s="14"/>
      <c r="Q20" s="12"/>
      <c r="R20" s="13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</row>
    <row r="21" spans="1:32" s="5" customFormat="1" ht="18.75" customHeight="1">
      <c r="A21" s="211"/>
      <c r="B21" s="211"/>
      <c r="C21" s="89" t="s">
        <v>107</v>
      </c>
      <c r="D21" s="16"/>
      <c r="E21" s="16" t="s">
        <v>11</v>
      </c>
      <c r="F21" s="16" t="s">
        <v>11</v>
      </c>
      <c r="G21" s="16" t="s">
        <v>11</v>
      </c>
      <c r="H21" s="60"/>
      <c r="I21" s="61"/>
      <c r="J21" s="60"/>
      <c r="K21" s="60"/>
      <c r="L21" s="121"/>
      <c r="M21" s="123">
        <f>M52+M53+M54+M55</f>
        <v>23731550</v>
      </c>
      <c r="N21" s="123">
        <f>N52+N55</f>
        <v>482000</v>
      </c>
      <c r="O21" s="123">
        <f>O52+O55</f>
        <v>0</v>
      </c>
      <c r="P21" s="14"/>
      <c r="Q21" s="12"/>
      <c r="R21" s="13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</row>
    <row r="22" spans="1:32" s="5" customFormat="1" ht="137.25" customHeight="1">
      <c r="A22" s="17" t="s">
        <v>13</v>
      </c>
      <c r="B22" s="17" t="s">
        <v>14</v>
      </c>
      <c r="C22" s="9"/>
      <c r="D22" s="10"/>
      <c r="E22" s="10"/>
      <c r="F22" s="18" t="s">
        <v>15</v>
      </c>
      <c r="G22" s="10"/>
      <c r="H22" s="43">
        <f t="shared" ref="H22:N22" si="0">H23+H26+H32</f>
        <v>7719900</v>
      </c>
      <c r="I22" s="44">
        <f t="shared" si="0"/>
        <v>8800730</v>
      </c>
      <c r="J22" s="43">
        <f t="shared" si="0"/>
        <v>8916700</v>
      </c>
      <c r="K22" s="43">
        <f t="shared" si="0"/>
        <v>8779000</v>
      </c>
      <c r="L22" s="124">
        <f>L23+L26+L32</f>
        <v>9231846.2100000009</v>
      </c>
      <c r="M22" s="125">
        <f t="shared" si="0"/>
        <v>9598350</v>
      </c>
      <c r="N22" s="125">
        <f t="shared" si="0"/>
        <v>9407350</v>
      </c>
      <c r="O22" s="125">
        <f>O23+O26+O32</f>
        <v>9407350</v>
      </c>
      <c r="P22" s="44"/>
      <c r="Q22" s="44"/>
      <c r="R22" s="13"/>
      <c r="S22" s="146">
        <f>SUM(H22:O22)</f>
        <v>71861226.210000008</v>
      </c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</row>
    <row r="23" spans="1:32" s="5" customFormat="1" ht="57" customHeight="1">
      <c r="A23" s="19" t="s">
        <v>16</v>
      </c>
      <c r="B23" s="19" t="s">
        <v>17</v>
      </c>
      <c r="C23" s="19"/>
      <c r="D23" s="20"/>
      <c r="E23" s="21"/>
      <c r="F23" s="21" t="s">
        <v>18</v>
      </c>
      <c r="G23" s="20"/>
      <c r="H23" s="45">
        <f>H24</f>
        <v>250000</v>
      </c>
      <c r="I23" s="48">
        <f>I24+I25</f>
        <v>260000</v>
      </c>
      <c r="J23" s="45">
        <f>J24+J25</f>
        <v>150000</v>
      </c>
      <c r="K23" s="45">
        <v>150000</v>
      </c>
      <c r="L23" s="126">
        <v>150000</v>
      </c>
      <c r="M23" s="127">
        <f>M24</f>
        <v>150000</v>
      </c>
      <c r="N23" s="127">
        <v>150000</v>
      </c>
      <c r="O23" s="127">
        <v>150000</v>
      </c>
      <c r="P23" s="151" t="s">
        <v>67</v>
      </c>
      <c r="Q23" s="62"/>
      <c r="R23" s="165" t="s">
        <v>53</v>
      </c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</row>
    <row r="24" spans="1:32" s="5" customFormat="1" ht="27" customHeight="1">
      <c r="A24" s="188" t="s">
        <v>19</v>
      </c>
      <c r="B24" s="188" t="s">
        <v>20</v>
      </c>
      <c r="C24" s="188" t="s">
        <v>12</v>
      </c>
      <c r="D24" s="7">
        <v>920</v>
      </c>
      <c r="E24" s="22" t="s">
        <v>21</v>
      </c>
      <c r="F24" s="22" t="s">
        <v>22</v>
      </c>
      <c r="G24" s="7">
        <v>240</v>
      </c>
      <c r="H24" s="46">
        <v>250000</v>
      </c>
      <c r="I24" s="47">
        <f>130000+130000-220000</f>
        <v>40000</v>
      </c>
      <c r="J24" s="46">
        <v>150000</v>
      </c>
      <c r="K24" s="46">
        <v>150000</v>
      </c>
      <c r="L24" s="128">
        <v>150000</v>
      </c>
      <c r="M24" s="129">
        <v>150000</v>
      </c>
      <c r="N24" s="129">
        <v>150000</v>
      </c>
      <c r="O24" s="129">
        <v>150000</v>
      </c>
      <c r="P24" s="152"/>
      <c r="Q24" s="152" t="s">
        <v>68</v>
      </c>
      <c r="R24" s="166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</row>
    <row r="25" spans="1:32" s="5" customFormat="1" ht="26.25" customHeight="1">
      <c r="A25" s="189"/>
      <c r="B25" s="189"/>
      <c r="C25" s="189"/>
      <c r="D25" s="7">
        <v>920</v>
      </c>
      <c r="E25" s="22" t="s">
        <v>21</v>
      </c>
      <c r="F25" s="22" t="s">
        <v>22</v>
      </c>
      <c r="G25" s="7">
        <v>350</v>
      </c>
      <c r="H25" s="46"/>
      <c r="I25" s="47">
        <v>220000</v>
      </c>
      <c r="J25" s="46"/>
      <c r="K25" s="46"/>
      <c r="L25" s="128"/>
      <c r="M25" s="129"/>
      <c r="N25" s="129"/>
      <c r="O25" s="129"/>
      <c r="P25" s="153"/>
      <c r="Q25" s="190"/>
      <c r="R25" s="167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</row>
    <row r="26" spans="1:32" s="5" customFormat="1" ht="36.75" customHeight="1">
      <c r="A26" s="19" t="s">
        <v>23</v>
      </c>
      <c r="B26" s="19" t="s">
        <v>24</v>
      </c>
      <c r="C26" s="19"/>
      <c r="D26" s="20"/>
      <c r="E26" s="21"/>
      <c r="F26" s="21" t="s">
        <v>25</v>
      </c>
      <c r="G26" s="20"/>
      <c r="H26" s="45">
        <f>H27+H28+H30+H31</f>
        <v>6892500</v>
      </c>
      <c r="I26" s="48">
        <f>SUM(I27:I31)</f>
        <v>7824430</v>
      </c>
      <c r="J26" s="45">
        <f>SUM(J27:J31)</f>
        <v>7288700</v>
      </c>
      <c r="K26" s="45">
        <f>SUM(K27:K31)</f>
        <v>7639000</v>
      </c>
      <c r="L26" s="126">
        <f>L27+L28+L30+L31</f>
        <v>8031846.21</v>
      </c>
      <c r="M26" s="126">
        <f>SUM(M27:M31)</f>
        <v>7412350</v>
      </c>
      <c r="N26" s="126">
        <f>SUM(N27:N31)</f>
        <v>7221350</v>
      </c>
      <c r="O26" s="126">
        <f>SUM(O27:O31)</f>
        <v>7221350</v>
      </c>
      <c r="P26" s="63"/>
      <c r="Q26" s="64"/>
      <c r="R26" s="154" t="s">
        <v>51</v>
      </c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</row>
    <row r="27" spans="1:32" s="5" customFormat="1" ht="16.5">
      <c r="A27" s="181" t="s">
        <v>19</v>
      </c>
      <c r="B27" s="181" t="s">
        <v>26</v>
      </c>
      <c r="C27" s="181" t="s">
        <v>12</v>
      </c>
      <c r="D27" s="16">
        <v>920</v>
      </c>
      <c r="E27" s="23" t="s">
        <v>27</v>
      </c>
      <c r="F27" s="23" t="s">
        <v>28</v>
      </c>
      <c r="G27" s="16">
        <v>120</v>
      </c>
      <c r="H27" s="46">
        <v>5305400</v>
      </c>
      <c r="I27" s="47">
        <f>4744900+1062930-24801-113550</f>
        <v>5669479</v>
      </c>
      <c r="J27" s="46">
        <v>5052000</v>
      </c>
      <c r="K27" s="46">
        <v>5462148</v>
      </c>
      <c r="L27" s="128">
        <v>6215400</v>
      </c>
      <c r="M27" s="128">
        <v>5638950</v>
      </c>
      <c r="N27" s="128">
        <v>5447950</v>
      </c>
      <c r="O27" s="128">
        <v>5447950</v>
      </c>
      <c r="P27" s="191"/>
      <c r="Q27" s="153" t="s">
        <v>69</v>
      </c>
      <c r="R27" s="15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</row>
    <row r="28" spans="1:32" s="5" customFormat="1" ht="16.5">
      <c r="A28" s="181"/>
      <c r="B28" s="181"/>
      <c r="C28" s="181"/>
      <c r="D28" s="16">
        <v>920</v>
      </c>
      <c r="E28" s="23" t="s">
        <v>27</v>
      </c>
      <c r="F28" s="23" t="s">
        <v>28</v>
      </c>
      <c r="G28" s="16">
        <v>240</v>
      </c>
      <c r="H28" s="46">
        <v>1479600</v>
      </c>
      <c r="I28" s="47">
        <v>1937150</v>
      </c>
      <c r="J28" s="46">
        <v>2154600</v>
      </c>
      <c r="K28" s="46">
        <v>1988360</v>
      </c>
      <c r="L28" s="128">
        <v>1780852.17</v>
      </c>
      <c r="M28" s="128">
        <v>1717900</v>
      </c>
      <c r="N28" s="128">
        <v>1717900</v>
      </c>
      <c r="O28" s="128">
        <v>1717900</v>
      </c>
      <c r="P28" s="192"/>
      <c r="Q28" s="183"/>
      <c r="R28" s="15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</row>
    <row r="29" spans="1:32" s="5" customFormat="1" ht="16.5">
      <c r="A29" s="181"/>
      <c r="B29" s="181"/>
      <c r="C29" s="181"/>
      <c r="D29" s="16">
        <v>920</v>
      </c>
      <c r="E29" s="23" t="s">
        <v>27</v>
      </c>
      <c r="F29" s="23" t="s">
        <v>28</v>
      </c>
      <c r="G29" s="16">
        <v>320</v>
      </c>
      <c r="H29" s="46"/>
      <c r="I29" s="47">
        <v>24801</v>
      </c>
      <c r="J29" s="46"/>
      <c r="K29" s="46"/>
      <c r="L29" s="128"/>
      <c r="M29" s="128"/>
      <c r="N29" s="128"/>
      <c r="O29" s="128"/>
      <c r="P29" s="192"/>
      <c r="Q29" s="183"/>
      <c r="R29" s="15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</row>
    <row r="30" spans="1:32" s="5" customFormat="1" ht="16.5">
      <c r="A30" s="181"/>
      <c r="B30" s="181"/>
      <c r="C30" s="181"/>
      <c r="D30" s="16">
        <v>920</v>
      </c>
      <c r="E30" s="23" t="s">
        <v>27</v>
      </c>
      <c r="F30" s="23" t="s">
        <v>28</v>
      </c>
      <c r="G30" s="16">
        <v>830</v>
      </c>
      <c r="H30" s="46">
        <v>14000</v>
      </c>
      <c r="I30" s="47">
        <v>57000</v>
      </c>
      <c r="J30" s="46">
        <v>7200</v>
      </c>
      <c r="K30" s="46">
        <v>0</v>
      </c>
      <c r="L30" s="128">
        <v>0</v>
      </c>
      <c r="M30" s="128">
        <v>10000</v>
      </c>
      <c r="N30" s="128">
        <v>10000</v>
      </c>
      <c r="O30" s="128">
        <v>10000</v>
      </c>
      <c r="P30" s="192"/>
      <c r="Q30" s="183"/>
      <c r="R30" s="15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</row>
    <row r="31" spans="1:32" s="5" customFormat="1" ht="16.5">
      <c r="A31" s="181"/>
      <c r="B31" s="181"/>
      <c r="C31" s="181"/>
      <c r="D31" s="16">
        <v>920</v>
      </c>
      <c r="E31" s="23" t="s">
        <v>27</v>
      </c>
      <c r="F31" s="23" t="s">
        <v>28</v>
      </c>
      <c r="G31" s="92">
        <v>850</v>
      </c>
      <c r="H31" s="46">
        <v>93500</v>
      </c>
      <c r="I31" s="47">
        <v>136000</v>
      </c>
      <c r="J31" s="46">
        <v>74900</v>
      </c>
      <c r="K31" s="46">
        <v>188492</v>
      </c>
      <c r="L31" s="128">
        <v>35594.04</v>
      </c>
      <c r="M31" s="128">
        <v>45500</v>
      </c>
      <c r="N31" s="128">
        <v>45500</v>
      </c>
      <c r="O31" s="128">
        <v>45500</v>
      </c>
      <c r="P31" s="192"/>
      <c r="Q31" s="183"/>
      <c r="R31" s="168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</row>
    <row r="32" spans="1:32" s="5" customFormat="1" ht="38.25" customHeight="1">
      <c r="A32" s="19" t="s">
        <v>29</v>
      </c>
      <c r="B32" s="19" t="s">
        <v>30</v>
      </c>
      <c r="C32" s="19"/>
      <c r="D32" s="20"/>
      <c r="E32" s="21"/>
      <c r="F32" s="21" t="s">
        <v>31</v>
      </c>
      <c r="G32" s="20"/>
      <c r="H32" s="45">
        <f>H33+H34+H35</f>
        <v>577400</v>
      </c>
      <c r="I32" s="48">
        <f>I33+I34+I35</f>
        <v>716300</v>
      </c>
      <c r="J32" s="45">
        <f>J33+J34+J35</f>
        <v>1478000</v>
      </c>
      <c r="K32" s="45">
        <f>K33+K34+K35</f>
        <v>990000</v>
      </c>
      <c r="L32" s="126">
        <f>SUM(L33:L35)</f>
        <v>1050000</v>
      </c>
      <c r="M32" s="126">
        <f>SUM(M33:M35)</f>
        <v>2036000</v>
      </c>
      <c r="N32" s="126">
        <f>SUM(N33:N35)</f>
        <v>2036000</v>
      </c>
      <c r="O32" s="126">
        <f>SUM(O33:O35)</f>
        <v>2036000</v>
      </c>
      <c r="P32" s="151" t="s">
        <v>32</v>
      </c>
      <c r="Q32" s="64"/>
      <c r="R32" s="154" t="s">
        <v>52</v>
      </c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</row>
    <row r="33" spans="1:32" s="5" customFormat="1" ht="16.5">
      <c r="A33" s="181" t="s">
        <v>19</v>
      </c>
      <c r="B33" s="181" t="s">
        <v>33</v>
      </c>
      <c r="C33" s="181" t="s">
        <v>34</v>
      </c>
      <c r="D33" s="7">
        <v>920</v>
      </c>
      <c r="E33" s="22" t="s">
        <v>21</v>
      </c>
      <c r="F33" s="22" t="s">
        <v>35</v>
      </c>
      <c r="G33" s="7">
        <v>120</v>
      </c>
      <c r="H33" s="46">
        <v>328600</v>
      </c>
      <c r="I33" s="47">
        <v>462490</v>
      </c>
      <c r="J33" s="47">
        <v>735900</v>
      </c>
      <c r="K33" s="46">
        <v>663000</v>
      </c>
      <c r="L33" s="128">
        <v>720300</v>
      </c>
      <c r="M33" s="128">
        <v>729000</v>
      </c>
      <c r="N33" s="128">
        <v>729000</v>
      </c>
      <c r="O33" s="128">
        <v>729000</v>
      </c>
      <c r="P33" s="152"/>
      <c r="Q33" s="152" t="s">
        <v>70</v>
      </c>
      <c r="R33" s="155"/>
      <c r="S33" s="146">
        <f>SUM(H33:O33)</f>
        <v>5097290</v>
      </c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</row>
    <row r="34" spans="1:32" s="5" customFormat="1" ht="84" customHeight="1">
      <c r="A34" s="181"/>
      <c r="B34" s="181"/>
      <c r="C34" s="181"/>
      <c r="D34" s="7">
        <v>920</v>
      </c>
      <c r="E34" s="22" t="s">
        <v>21</v>
      </c>
      <c r="F34" s="22" t="s">
        <v>35</v>
      </c>
      <c r="G34" s="7">
        <v>240</v>
      </c>
      <c r="H34" s="46">
        <v>91400</v>
      </c>
      <c r="I34" s="47">
        <v>39510</v>
      </c>
      <c r="J34" s="46">
        <v>547100</v>
      </c>
      <c r="K34" s="46">
        <v>132000</v>
      </c>
      <c r="L34" s="128">
        <v>134700</v>
      </c>
      <c r="M34" s="128">
        <v>1307000</v>
      </c>
      <c r="N34" s="128">
        <v>1307000</v>
      </c>
      <c r="O34" s="128">
        <v>1307000</v>
      </c>
      <c r="P34" s="152"/>
      <c r="Q34" s="153"/>
      <c r="R34" s="155"/>
      <c r="S34" s="146">
        <f>SUM(H34:O34)</f>
        <v>4865710</v>
      </c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</row>
    <row r="35" spans="1:32" s="5" customFormat="1" ht="40.5" customHeight="1">
      <c r="A35" s="89" t="s">
        <v>36</v>
      </c>
      <c r="B35" s="89" t="s">
        <v>37</v>
      </c>
      <c r="C35" s="89" t="s">
        <v>12</v>
      </c>
      <c r="D35" s="7">
        <v>920</v>
      </c>
      <c r="E35" s="22" t="s">
        <v>21</v>
      </c>
      <c r="F35" s="22" t="s">
        <v>38</v>
      </c>
      <c r="G35" s="7">
        <v>244</v>
      </c>
      <c r="H35" s="46">
        <v>157400</v>
      </c>
      <c r="I35" s="47">
        <v>214300</v>
      </c>
      <c r="J35" s="46">
        <v>195000</v>
      </c>
      <c r="K35" s="46">
        <v>195000</v>
      </c>
      <c r="L35" s="128">
        <v>195000</v>
      </c>
      <c r="M35" s="128">
        <v>0</v>
      </c>
      <c r="N35" s="128">
        <v>0</v>
      </c>
      <c r="O35" s="128">
        <v>0</v>
      </c>
      <c r="P35" s="153"/>
      <c r="Q35" s="4" t="s">
        <v>37</v>
      </c>
      <c r="R35" s="168"/>
      <c r="S35" s="146">
        <f>SUM(S33:S34)</f>
        <v>9963000</v>
      </c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</row>
    <row r="36" spans="1:32" s="5" customFormat="1" ht="38.25" customHeight="1">
      <c r="A36" s="17" t="s">
        <v>39</v>
      </c>
      <c r="B36" s="17" t="s">
        <v>90</v>
      </c>
      <c r="C36" s="17"/>
      <c r="D36" s="10"/>
      <c r="E36" s="24"/>
      <c r="F36" s="18" t="s">
        <v>40</v>
      </c>
      <c r="G36" s="10"/>
      <c r="H36" s="43">
        <f>H37</f>
        <v>11032430</v>
      </c>
      <c r="I36" s="44">
        <f>I37</f>
        <v>3917920</v>
      </c>
      <c r="J36" s="43">
        <f>J37+J41</f>
        <v>19605320.359999999</v>
      </c>
      <c r="K36" s="43">
        <f>K37+K41</f>
        <v>3578195.87</v>
      </c>
      <c r="L36" s="124">
        <f>L37</f>
        <v>0</v>
      </c>
      <c r="M36" s="125">
        <v>0</v>
      </c>
      <c r="N36" s="125">
        <v>0</v>
      </c>
      <c r="O36" s="125">
        <v>0</v>
      </c>
      <c r="P36" s="25"/>
      <c r="Q36" s="4"/>
      <c r="R36" s="91"/>
      <c r="S36" s="146">
        <f>SUM(H36:O36)</f>
        <v>38133866.229999997</v>
      </c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</row>
    <row r="37" spans="1:32" s="5" customFormat="1" ht="103.5" customHeight="1">
      <c r="A37" s="19" t="s">
        <v>16</v>
      </c>
      <c r="B37" s="19" t="s">
        <v>41</v>
      </c>
      <c r="C37" s="19"/>
      <c r="D37" s="26"/>
      <c r="E37" s="27"/>
      <c r="F37" s="21" t="s">
        <v>42</v>
      </c>
      <c r="G37" s="26"/>
      <c r="H37" s="45">
        <v>11032430</v>
      </c>
      <c r="I37" s="48">
        <f>SUM(I38:I40)</f>
        <v>3917920</v>
      </c>
      <c r="J37" s="48">
        <f>SUM(J38:J40)</f>
        <v>3918137.36</v>
      </c>
      <c r="K37" s="48">
        <f>SUM(K38:K40)</f>
        <v>3476255.87</v>
      </c>
      <c r="L37" s="126"/>
      <c r="M37" s="127"/>
      <c r="N37" s="127"/>
      <c r="O37" s="127"/>
      <c r="P37" s="151" t="s">
        <v>66</v>
      </c>
      <c r="Q37" s="64"/>
      <c r="R37" s="154" t="s">
        <v>43</v>
      </c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</row>
    <row r="38" spans="1:32" s="5" customFormat="1" ht="36.75" customHeight="1">
      <c r="A38" s="181" t="s">
        <v>19</v>
      </c>
      <c r="B38" s="159" t="s">
        <v>56</v>
      </c>
      <c r="C38" s="89" t="s">
        <v>50</v>
      </c>
      <c r="D38" s="7">
        <v>920</v>
      </c>
      <c r="E38" s="22">
        <v>1003</v>
      </c>
      <c r="F38" s="22" t="s">
        <v>44</v>
      </c>
      <c r="G38" s="7">
        <v>322</v>
      </c>
      <c r="H38" s="46">
        <v>3257600</v>
      </c>
      <c r="I38" s="47">
        <v>1201958.1200000001</v>
      </c>
      <c r="J38" s="46">
        <v>2940157.07</v>
      </c>
      <c r="K38" s="46">
        <v>2571380.75</v>
      </c>
      <c r="L38" s="128"/>
      <c r="M38" s="129"/>
      <c r="N38" s="129"/>
      <c r="O38" s="129"/>
      <c r="P38" s="152"/>
      <c r="Q38" s="152" t="s">
        <v>92</v>
      </c>
      <c r="R38" s="15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</row>
    <row r="39" spans="1:32" s="5" customFormat="1" ht="38.25" customHeight="1">
      <c r="A39" s="182"/>
      <c r="B39" s="160"/>
      <c r="C39" s="35" t="s">
        <v>34</v>
      </c>
      <c r="D39" s="28"/>
      <c r="E39" s="28"/>
      <c r="F39" s="29" t="s">
        <v>45</v>
      </c>
      <c r="G39" s="31">
        <v>320</v>
      </c>
      <c r="H39" s="49">
        <v>6282600</v>
      </c>
      <c r="I39" s="50">
        <v>2019961.88</v>
      </c>
      <c r="J39" s="51">
        <v>290980.28999999998</v>
      </c>
      <c r="K39" s="51">
        <v>254459.84</v>
      </c>
      <c r="L39" s="130"/>
      <c r="M39" s="131"/>
      <c r="N39" s="131"/>
      <c r="O39" s="131"/>
      <c r="P39" s="152"/>
      <c r="Q39" s="152"/>
      <c r="R39" s="15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</row>
    <row r="40" spans="1:32" s="5" customFormat="1" ht="45.75" customHeight="1">
      <c r="A40" s="182"/>
      <c r="B40" s="161"/>
      <c r="C40" s="35" t="s">
        <v>12</v>
      </c>
      <c r="D40" s="28"/>
      <c r="E40" s="28"/>
      <c r="F40" s="29" t="s">
        <v>46</v>
      </c>
      <c r="G40" s="31">
        <v>320</v>
      </c>
      <c r="H40" s="49">
        <v>1492230</v>
      </c>
      <c r="I40" s="47">
        <v>696000</v>
      </c>
      <c r="J40" s="46">
        <v>687000</v>
      </c>
      <c r="K40" s="46">
        <v>650415.28</v>
      </c>
      <c r="L40" s="128"/>
      <c r="M40" s="129"/>
      <c r="N40" s="129"/>
      <c r="O40" s="129"/>
      <c r="P40" s="153"/>
      <c r="Q40" s="153"/>
      <c r="R40" s="15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</row>
    <row r="41" spans="1:32" s="5" customFormat="1" ht="90.75" customHeight="1">
      <c r="A41" s="19" t="s">
        <v>23</v>
      </c>
      <c r="B41" s="19" t="s">
        <v>71</v>
      </c>
      <c r="C41" s="28"/>
      <c r="D41" s="28"/>
      <c r="E41" s="28"/>
      <c r="F41" s="28"/>
      <c r="G41" s="28"/>
      <c r="H41" s="49"/>
      <c r="I41" s="50"/>
      <c r="J41" s="52">
        <f>J42+J43+J44</f>
        <v>15687183</v>
      </c>
      <c r="K41" s="52">
        <f>K42+K43+K44+K45</f>
        <v>101940</v>
      </c>
      <c r="L41" s="130"/>
      <c r="M41" s="131"/>
      <c r="N41" s="131"/>
      <c r="O41" s="131"/>
      <c r="P41" s="183" t="s">
        <v>65</v>
      </c>
      <c r="Q41" s="64"/>
      <c r="R41" s="184" t="s">
        <v>54</v>
      </c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</row>
    <row r="42" spans="1:32" s="5" customFormat="1" ht="18" customHeight="1">
      <c r="A42" s="185" t="s">
        <v>19</v>
      </c>
      <c r="B42" s="151" t="s">
        <v>74</v>
      </c>
      <c r="C42" s="4" t="s">
        <v>72</v>
      </c>
      <c r="D42" s="4"/>
      <c r="E42" s="30"/>
      <c r="F42" s="30"/>
      <c r="G42" s="30"/>
      <c r="H42" s="47"/>
      <c r="I42" s="47"/>
      <c r="J42" s="47">
        <v>14132867</v>
      </c>
      <c r="K42" s="47">
        <v>0</v>
      </c>
      <c r="L42" s="130"/>
      <c r="M42" s="131"/>
      <c r="N42" s="131"/>
      <c r="O42" s="131"/>
      <c r="P42" s="183"/>
      <c r="Q42" s="152" t="s">
        <v>55</v>
      </c>
      <c r="R42" s="184"/>
      <c r="S42" s="146">
        <f>SUM(H42:K42)</f>
        <v>14132867</v>
      </c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</row>
    <row r="43" spans="1:32" s="5" customFormat="1" ht="19.5" customHeight="1">
      <c r="A43" s="186"/>
      <c r="B43" s="152"/>
      <c r="C43" s="88" t="s">
        <v>73</v>
      </c>
      <c r="D43" s="4"/>
      <c r="E43" s="30"/>
      <c r="F43" s="30"/>
      <c r="G43" s="30"/>
      <c r="H43" s="53"/>
      <c r="I43" s="53"/>
      <c r="J43" s="53">
        <v>1398316</v>
      </c>
      <c r="K43" s="53">
        <v>0</v>
      </c>
      <c r="L43" s="132"/>
      <c r="M43" s="133"/>
      <c r="N43" s="133"/>
      <c r="O43" s="133"/>
      <c r="P43" s="183"/>
      <c r="Q43" s="152"/>
      <c r="R43" s="184"/>
      <c r="S43" s="146">
        <f>SUM(J43:K43)</f>
        <v>1398316</v>
      </c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</row>
    <row r="44" spans="1:32" ht="19.5" customHeight="1">
      <c r="A44" s="187"/>
      <c r="B44" s="153"/>
      <c r="C44" s="4" t="s">
        <v>47</v>
      </c>
      <c r="D44" s="90"/>
      <c r="E44" s="90"/>
      <c r="F44" s="90"/>
      <c r="G44" s="90"/>
      <c r="H44" s="47"/>
      <c r="I44" s="47"/>
      <c r="J44" s="47">
        <v>156000</v>
      </c>
      <c r="K44" s="50">
        <v>0</v>
      </c>
      <c r="L44" s="130"/>
      <c r="M44" s="131"/>
      <c r="N44" s="131"/>
      <c r="O44" s="131"/>
      <c r="P44" s="183"/>
      <c r="Q44" s="152"/>
      <c r="R44" s="184"/>
    </row>
    <row r="45" spans="1:32" ht="36.75" customHeight="1">
      <c r="A45" s="33" t="s">
        <v>36</v>
      </c>
      <c r="B45" s="34" t="s">
        <v>63</v>
      </c>
      <c r="C45" s="4" t="s">
        <v>47</v>
      </c>
      <c r="D45" s="90"/>
      <c r="E45" s="90"/>
      <c r="F45" s="90"/>
      <c r="G45" s="90"/>
      <c r="H45" s="47"/>
      <c r="I45" s="47"/>
      <c r="J45" s="47">
        <v>0</v>
      </c>
      <c r="K45" s="50">
        <v>101940</v>
      </c>
      <c r="L45" s="130"/>
      <c r="M45" s="131"/>
      <c r="N45" s="131"/>
      <c r="O45" s="131"/>
      <c r="P45" s="183"/>
      <c r="Q45" s="153"/>
      <c r="R45" s="184"/>
    </row>
    <row r="46" spans="1:32" ht="36.75" customHeight="1">
      <c r="A46" s="17" t="s">
        <v>75</v>
      </c>
      <c r="B46" s="17" t="s">
        <v>91</v>
      </c>
      <c r="C46" s="17"/>
      <c r="D46" s="10"/>
      <c r="E46" s="24"/>
      <c r="F46" s="18" t="s">
        <v>40</v>
      </c>
      <c r="G46" s="10"/>
      <c r="H46" s="43">
        <f>H47</f>
        <v>0</v>
      </c>
      <c r="I46" s="44">
        <f>I47</f>
        <v>0</v>
      </c>
      <c r="J46" s="43">
        <f>J47</f>
        <v>0</v>
      </c>
      <c r="K46" s="43">
        <f>K47</f>
        <v>0</v>
      </c>
      <c r="L46" s="124">
        <f>L47+L56</f>
        <v>4437738.66</v>
      </c>
      <c r="M46" s="125">
        <f>M47+M56</f>
        <v>27732519</v>
      </c>
      <c r="N46" s="125">
        <f>N47+N56</f>
        <v>1203000</v>
      </c>
      <c r="O46" s="125">
        <f>O47+O56</f>
        <v>721000</v>
      </c>
      <c r="P46" s="102">
        <f>SUM(L49:O49)</f>
        <v>104555.29</v>
      </c>
      <c r="Q46" s="4"/>
      <c r="R46" s="91"/>
      <c r="S46" s="148">
        <f>SUM(H46:O46)</f>
        <v>34094257.659999996</v>
      </c>
    </row>
    <row r="47" spans="1:32" ht="103.5" customHeight="1">
      <c r="A47" s="19" t="s">
        <v>16</v>
      </c>
      <c r="B47" s="19" t="s">
        <v>104</v>
      </c>
      <c r="C47" s="19"/>
      <c r="D47" s="26"/>
      <c r="E47" s="27"/>
      <c r="F47" s="21" t="s">
        <v>42</v>
      </c>
      <c r="G47" s="26"/>
      <c r="H47" s="45"/>
      <c r="I47" s="48"/>
      <c r="J47" s="48"/>
      <c r="K47" s="48"/>
      <c r="L47" s="126">
        <f>L48+L49+L50+L51+L52+L55</f>
        <v>3837738.66</v>
      </c>
      <c r="M47" s="127">
        <f>SUM(M48:M55)</f>
        <v>25345650</v>
      </c>
      <c r="N47" s="127">
        <f>SUM(N48:N55)</f>
        <v>1203000</v>
      </c>
      <c r="O47" s="127">
        <f>SUM(O48:O55)</f>
        <v>721000</v>
      </c>
      <c r="P47" s="151" t="s">
        <v>112</v>
      </c>
      <c r="Q47" s="64"/>
      <c r="R47" s="154" t="s">
        <v>77</v>
      </c>
    </row>
    <row r="48" spans="1:32" ht="41.25" customHeight="1">
      <c r="A48" s="156" t="s">
        <v>19</v>
      </c>
      <c r="B48" s="159" t="s">
        <v>84</v>
      </c>
      <c r="C48" s="89" t="s">
        <v>50</v>
      </c>
      <c r="D48" s="7">
        <v>920</v>
      </c>
      <c r="E48" s="22">
        <v>1003</v>
      </c>
      <c r="F48" s="22" t="s">
        <v>44</v>
      </c>
      <c r="G48" s="7">
        <v>322</v>
      </c>
      <c r="H48" s="46"/>
      <c r="I48" s="47"/>
      <c r="J48" s="46"/>
      <c r="K48" s="46"/>
      <c r="L48" s="128">
        <v>964674.58</v>
      </c>
      <c r="M48" s="128">
        <v>884100</v>
      </c>
      <c r="N48" s="128">
        <v>0</v>
      </c>
      <c r="O48" s="128">
        <v>0</v>
      </c>
      <c r="P48" s="152"/>
      <c r="Q48" s="152" t="s">
        <v>76</v>
      </c>
      <c r="R48" s="155"/>
      <c r="S48" s="148">
        <f>SUM(L48:O48)</f>
        <v>1848774.58</v>
      </c>
    </row>
    <row r="49" spans="1:32" ht="16.5">
      <c r="A49" s="157"/>
      <c r="B49" s="160"/>
      <c r="C49" s="35" t="s">
        <v>34</v>
      </c>
      <c r="D49" s="28"/>
      <c r="E49" s="28"/>
      <c r="F49" s="29" t="s">
        <v>45</v>
      </c>
      <c r="G49" s="31">
        <v>320</v>
      </c>
      <c r="H49" s="49"/>
      <c r="I49" s="50"/>
      <c r="J49" s="51"/>
      <c r="K49" s="51"/>
      <c r="L49" s="130">
        <v>95555.29</v>
      </c>
      <c r="M49" s="130">
        <v>9000</v>
      </c>
      <c r="N49" s="130">
        <v>0</v>
      </c>
      <c r="O49" s="130">
        <v>0</v>
      </c>
      <c r="P49" s="152"/>
      <c r="Q49" s="152"/>
      <c r="R49" s="155"/>
      <c r="S49" s="148">
        <f>SUM(L49:O49)</f>
        <v>104555.29</v>
      </c>
    </row>
    <row r="50" spans="1:32" ht="72.75" customHeight="1">
      <c r="A50" s="158"/>
      <c r="B50" s="161"/>
      <c r="C50" s="35" t="s">
        <v>12</v>
      </c>
      <c r="D50" s="28"/>
      <c r="E50" s="28"/>
      <c r="F50" s="29" t="s">
        <v>46</v>
      </c>
      <c r="G50" s="31">
        <v>320</v>
      </c>
      <c r="H50" s="49"/>
      <c r="I50" s="47"/>
      <c r="J50" s="46"/>
      <c r="K50" s="46"/>
      <c r="L50" s="134">
        <v>860113.79</v>
      </c>
      <c r="M50" s="134">
        <v>721000</v>
      </c>
      <c r="N50" s="134">
        <v>721000</v>
      </c>
      <c r="O50" s="134">
        <v>721000</v>
      </c>
      <c r="P50" s="153"/>
      <c r="Q50" s="153"/>
      <c r="R50" s="155"/>
    </row>
    <row r="51" spans="1:32" ht="117.75" customHeight="1">
      <c r="A51" s="97" t="s">
        <v>36</v>
      </c>
      <c r="B51" s="84" t="s">
        <v>99</v>
      </c>
      <c r="C51" s="99" t="s">
        <v>47</v>
      </c>
      <c r="D51" s="28"/>
      <c r="E51" s="28"/>
      <c r="F51" s="29"/>
      <c r="G51" s="31"/>
      <c r="H51" s="49"/>
      <c r="I51" s="47"/>
      <c r="J51" s="46"/>
      <c r="K51" s="46"/>
      <c r="L51" s="134">
        <v>1917395</v>
      </c>
      <c r="M51" s="135">
        <v>0</v>
      </c>
      <c r="N51" s="135">
        <v>0</v>
      </c>
      <c r="O51" s="135">
        <v>0</v>
      </c>
      <c r="P51" s="162" t="s">
        <v>113</v>
      </c>
      <c r="Q51" s="162" t="s">
        <v>98</v>
      </c>
      <c r="R51" s="154" t="s">
        <v>102</v>
      </c>
    </row>
    <row r="52" spans="1:32" s="100" customFormat="1" ht="72" customHeight="1">
      <c r="A52" s="105" t="s">
        <v>105</v>
      </c>
      <c r="B52" s="106" t="s">
        <v>106</v>
      </c>
      <c r="C52" s="110" t="s">
        <v>107</v>
      </c>
      <c r="D52" s="107"/>
      <c r="E52" s="107"/>
      <c r="F52" s="108"/>
      <c r="G52" s="109"/>
      <c r="H52" s="104"/>
      <c r="I52" s="103"/>
      <c r="J52" s="103"/>
      <c r="K52" s="103"/>
      <c r="L52" s="134">
        <v>0</v>
      </c>
      <c r="M52" s="134">
        <v>13528920</v>
      </c>
      <c r="N52" s="134">
        <v>482000</v>
      </c>
      <c r="O52" s="134">
        <v>0</v>
      </c>
      <c r="P52" s="163"/>
      <c r="Q52" s="163"/>
      <c r="R52" s="155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</row>
    <row r="53" spans="1:32" s="100" customFormat="1" ht="57" customHeight="1">
      <c r="A53" s="169" t="s">
        <v>108</v>
      </c>
      <c r="B53" s="172" t="s">
        <v>109</v>
      </c>
      <c r="C53" s="110" t="s">
        <v>114</v>
      </c>
      <c r="D53" s="107"/>
      <c r="E53" s="107"/>
      <c r="F53" s="108"/>
      <c r="G53" s="109"/>
      <c r="H53" s="104"/>
      <c r="I53" s="103"/>
      <c r="J53" s="103"/>
      <c r="K53" s="103"/>
      <c r="L53" s="134">
        <v>0</v>
      </c>
      <c r="M53" s="134">
        <v>8085300</v>
      </c>
      <c r="N53" s="134">
        <v>0</v>
      </c>
      <c r="O53" s="134">
        <v>0</v>
      </c>
      <c r="P53" s="163"/>
      <c r="Q53" s="163"/>
      <c r="R53" s="155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</row>
    <row r="54" spans="1:32" s="100" customFormat="1" ht="53.25" customHeight="1">
      <c r="A54" s="170"/>
      <c r="B54" s="173"/>
      <c r="C54" s="110" t="s">
        <v>115</v>
      </c>
      <c r="D54" s="107"/>
      <c r="E54" s="107"/>
      <c r="F54" s="108"/>
      <c r="G54" s="109"/>
      <c r="H54" s="104"/>
      <c r="I54" s="103"/>
      <c r="J54" s="103"/>
      <c r="K54" s="103"/>
      <c r="L54" s="134">
        <v>0</v>
      </c>
      <c r="M54" s="134">
        <v>81700</v>
      </c>
      <c r="N54" s="134">
        <v>0</v>
      </c>
      <c r="O54" s="134">
        <v>0</v>
      </c>
      <c r="P54" s="163"/>
      <c r="Q54" s="163"/>
      <c r="R54" s="155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</row>
    <row r="55" spans="1:32" s="100" customFormat="1" ht="61.5" customHeight="1">
      <c r="A55" s="171"/>
      <c r="B55" s="174"/>
      <c r="C55" s="110" t="s">
        <v>107</v>
      </c>
      <c r="D55" s="107"/>
      <c r="E55" s="107"/>
      <c r="F55" s="108"/>
      <c r="G55" s="109"/>
      <c r="H55" s="104"/>
      <c r="I55" s="103"/>
      <c r="J55" s="103"/>
      <c r="K55" s="103"/>
      <c r="L55" s="134">
        <v>0</v>
      </c>
      <c r="M55" s="134">
        <v>2035630</v>
      </c>
      <c r="N55" s="134">
        <v>0</v>
      </c>
      <c r="O55" s="134">
        <v>0</v>
      </c>
      <c r="P55" s="164"/>
      <c r="Q55" s="164"/>
      <c r="R55" s="168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</row>
    <row r="56" spans="1:32" ht="54" customHeight="1">
      <c r="A56" s="37" t="s">
        <v>86</v>
      </c>
      <c r="B56" s="38" t="s">
        <v>78</v>
      </c>
      <c r="C56" s="4"/>
      <c r="D56" s="90"/>
      <c r="E56" s="90"/>
      <c r="F56" s="90"/>
      <c r="G56" s="90"/>
      <c r="H56" s="47"/>
      <c r="I56" s="47"/>
      <c r="J56" s="47"/>
      <c r="K56" s="50"/>
      <c r="L56" s="136">
        <f>SUM(L57:L61)</f>
        <v>600000</v>
      </c>
      <c r="M56" s="137">
        <f>SUM(M57:M61)</f>
        <v>2386869</v>
      </c>
      <c r="N56" s="137">
        <v>0</v>
      </c>
      <c r="O56" s="137">
        <v>0</v>
      </c>
      <c r="P56" s="162" t="s">
        <v>96</v>
      </c>
      <c r="Q56" s="75"/>
      <c r="R56" s="165" t="s">
        <v>87</v>
      </c>
    </row>
    <row r="57" spans="1:32" ht="40.5" customHeight="1">
      <c r="A57" s="65" t="s">
        <v>19</v>
      </c>
      <c r="B57" s="65" t="s">
        <v>83</v>
      </c>
      <c r="C57" s="65" t="s">
        <v>82</v>
      </c>
      <c r="D57" s="65"/>
      <c r="E57" s="65"/>
      <c r="F57" s="65"/>
      <c r="G57" s="65"/>
      <c r="H57" s="76"/>
      <c r="I57" s="56"/>
      <c r="J57" s="76"/>
      <c r="K57" s="76"/>
      <c r="L57" s="138">
        <v>0</v>
      </c>
      <c r="M57" s="138">
        <v>0</v>
      </c>
      <c r="N57" s="139">
        <v>0</v>
      </c>
      <c r="O57" s="139">
        <v>0</v>
      </c>
      <c r="P57" s="163"/>
      <c r="Q57" s="75" t="s">
        <v>97</v>
      </c>
      <c r="R57" s="166"/>
    </row>
    <row r="58" spans="1:32" ht="87.75" customHeight="1">
      <c r="A58" s="65" t="s">
        <v>36</v>
      </c>
      <c r="B58" s="66" t="s">
        <v>93</v>
      </c>
      <c r="C58" s="67" t="s">
        <v>47</v>
      </c>
      <c r="D58" s="77">
        <v>911</v>
      </c>
      <c r="E58" s="77">
        <v>801</v>
      </c>
      <c r="F58" s="78" t="s">
        <v>95</v>
      </c>
      <c r="G58" s="77">
        <v>540</v>
      </c>
      <c r="H58" s="79"/>
      <c r="I58" s="80"/>
      <c r="J58" s="79"/>
      <c r="K58" s="79"/>
      <c r="L58" s="140">
        <v>600000</v>
      </c>
      <c r="M58" s="138">
        <v>0</v>
      </c>
      <c r="N58" s="139">
        <v>0</v>
      </c>
      <c r="O58" s="139">
        <v>0</v>
      </c>
      <c r="P58" s="163"/>
      <c r="Q58" s="82" t="s">
        <v>94</v>
      </c>
      <c r="R58" s="166"/>
    </row>
    <row r="59" spans="1:32" ht="39" customHeight="1">
      <c r="A59" s="175" t="s">
        <v>105</v>
      </c>
      <c r="B59" s="178" t="s">
        <v>110</v>
      </c>
      <c r="C59" s="34" t="s">
        <v>116</v>
      </c>
      <c r="D59" s="77">
        <v>904</v>
      </c>
      <c r="E59" s="77">
        <v>702</v>
      </c>
      <c r="F59" s="78" t="s">
        <v>119</v>
      </c>
      <c r="G59" s="77">
        <v>611</v>
      </c>
      <c r="H59" s="79"/>
      <c r="I59" s="80"/>
      <c r="J59" s="79"/>
      <c r="K59" s="79"/>
      <c r="L59" s="140">
        <v>0</v>
      </c>
      <c r="M59" s="138">
        <v>2339100</v>
      </c>
      <c r="N59" s="139">
        <v>0</v>
      </c>
      <c r="O59" s="139">
        <v>0</v>
      </c>
      <c r="P59" s="163"/>
      <c r="Q59" s="82"/>
      <c r="R59" s="166"/>
    </row>
    <row r="60" spans="1:32" ht="40.5" customHeight="1">
      <c r="A60" s="176"/>
      <c r="B60" s="179"/>
      <c r="C60" s="34" t="s">
        <v>117</v>
      </c>
      <c r="D60" s="77">
        <v>904</v>
      </c>
      <c r="E60" s="77">
        <v>702</v>
      </c>
      <c r="F60" s="78" t="s">
        <v>119</v>
      </c>
      <c r="G60" s="77">
        <v>611</v>
      </c>
      <c r="H60" s="79"/>
      <c r="I60" s="80"/>
      <c r="J60" s="79"/>
      <c r="K60" s="79"/>
      <c r="L60" s="140">
        <v>0</v>
      </c>
      <c r="M60" s="138">
        <v>23900</v>
      </c>
      <c r="N60" s="139">
        <v>0</v>
      </c>
      <c r="O60" s="139">
        <v>0</v>
      </c>
      <c r="P60" s="163"/>
      <c r="Q60" s="82"/>
      <c r="R60" s="166"/>
    </row>
    <row r="61" spans="1:32" ht="91.5" customHeight="1">
      <c r="A61" s="177"/>
      <c r="B61" s="180"/>
      <c r="C61" s="67" t="s">
        <v>120</v>
      </c>
      <c r="D61" s="77">
        <v>904</v>
      </c>
      <c r="E61" s="77">
        <v>702</v>
      </c>
      <c r="F61" s="78" t="s">
        <v>119</v>
      </c>
      <c r="G61" s="77">
        <v>611</v>
      </c>
      <c r="H61" s="79"/>
      <c r="I61" s="80"/>
      <c r="J61" s="79"/>
      <c r="K61" s="79"/>
      <c r="L61" s="140">
        <v>0</v>
      </c>
      <c r="M61" s="138">
        <v>23869</v>
      </c>
      <c r="N61" s="138">
        <v>0</v>
      </c>
      <c r="O61" s="138">
        <v>0</v>
      </c>
      <c r="P61" s="164"/>
      <c r="Q61" s="82" t="s">
        <v>111</v>
      </c>
      <c r="R61" s="167"/>
    </row>
    <row r="62" spans="1:32" ht="15" customHeight="1">
      <c r="L62" s="116"/>
      <c r="M62" s="39"/>
      <c r="N62" s="39"/>
      <c r="O62" s="39"/>
      <c r="P62" s="39"/>
      <c r="Q62" s="39"/>
      <c r="R62" s="39"/>
    </row>
    <row r="63" spans="1:32" hidden="1">
      <c r="L63" s="116"/>
      <c r="M63" s="39"/>
      <c r="N63" s="39"/>
      <c r="O63" s="39"/>
      <c r="P63" s="39"/>
      <c r="Q63" s="39"/>
      <c r="R63" s="39"/>
    </row>
    <row r="64" spans="1:32" ht="34.5" customHeight="1">
      <c r="A64" s="197" t="s">
        <v>121</v>
      </c>
      <c r="B64" s="197"/>
      <c r="C64" s="197"/>
      <c r="L64" s="198" t="s">
        <v>80</v>
      </c>
      <c r="M64" s="198"/>
      <c r="N64" s="39"/>
      <c r="O64" s="39"/>
      <c r="P64" s="39"/>
      <c r="Q64" s="39"/>
      <c r="R64" s="39"/>
    </row>
    <row r="65" spans="1:18" ht="17.25">
      <c r="A65" s="149"/>
      <c r="B65" s="149"/>
      <c r="C65" s="149"/>
      <c r="D65" s="141"/>
      <c r="E65" s="141"/>
      <c r="F65" s="141"/>
      <c r="G65" s="141"/>
      <c r="H65" s="141"/>
      <c r="I65" s="142"/>
      <c r="J65" s="141"/>
      <c r="K65" s="141"/>
      <c r="L65" s="143"/>
      <c r="M65" s="144"/>
      <c r="N65" s="144"/>
      <c r="O65" s="39"/>
      <c r="P65" s="39"/>
      <c r="Q65" s="39"/>
      <c r="R65" s="39"/>
    </row>
    <row r="66" spans="1:18" ht="17.25">
      <c r="A66" s="149"/>
      <c r="B66" s="149"/>
      <c r="C66" s="149"/>
      <c r="D66" s="141"/>
      <c r="E66" s="141"/>
      <c r="F66" s="141"/>
      <c r="G66" s="141"/>
      <c r="H66" s="141"/>
      <c r="I66" s="142"/>
      <c r="J66" s="141"/>
      <c r="K66" s="141"/>
      <c r="L66" s="143"/>
      <c r="M66" s="144"/>
      <c r="N66" s="144"/>
      <c r="O66" s="39"/>
      <c r="P66" s="39"/>
      <c r="Q66" s="39"/>
      <c r="R66" s="39"/>
    </row>
    <row r="67" spans="1:18" ht="17.25">
      <c r="A67" s="149"/>
      <c r="B67" s="149"/>
      <c r="C67" s="149"/>
      <c r="D67" s="141"/>
      <c r="E67" s="141"/>
      <c r="F67" s="141"/>
      <c r="G67" s="141"/>
      <c r="H67" s="141"/>
      <c r="I67" s="142"/>
      <c r="J67" s="141"/>
      <c r="K67" s="141"/>
      <c r="L67" s="143"/>
      <c r="M67" s="144"/>
      <c r="N67" s="144"/>
      <c r="O67" s="39"/>
      <c r="P67" s="39"/>
      <c r="Q67" s="39"/>
      <c r="R67" s="39"/>
    </row>
    <row r="68" spans="1:18" ht="17.25">
      <c r="A68" s="149"/>
      <c r="B68" s="149"/>
      <c r="C68" s="149"/>
      <c r="D68" s="141"/>
      <c r="E68" s="141"/>
      <c r="F68" s="141"/>
      <c r="G68" s="141"/>
      <c r="H68" s="141"/>
      <c r="I68" s="142"/>
      <c r="J68" s="141"/>
      <c r="K68" s="141"/>
      <c r="L68" s="150"/>
      <c r="M68" s="150"/>
      <c r="N68" s="150"/>
      <c r="O68" s="95"/>
      <c r="P68" s="39"/>
      <c r="Q68" s="39"/>
      <c r="R68" s="39"/>
    </row>
    <row r="69" spans="1:18">
      <c r="L69" s="116"/>
      <c r="M69" s="39"/>
      <c r="N69" s="39"/>
      <c r="O69" s="39"/>
      <c r="P69" s="39"/>
      <c r="Q69" s="39"/>
      <c r="R69" s="39"/>
    </row>
    <row r="70" spans="1:18">
      <c r="L70" s="116"/>
      <c r="M70" s="39"/>
      <c r="N70" s="39"/>
      <c r="O70" s="39"/>
      <c r="P70" s="39"/>
      <c r="Q70" s="39"/>
      <c r="R70" s="39"/>
    </row>
    <row r="71" spans="1:18">
      <c r="L71" s="116"/>
      <c r="M71" s="39"/>
      <c r="N71" s="39"/>
      <c r="O71" s="39"/>
      <c r="P71" s="39"/>
      <c r="Q71" s="39"/>
      <c r="R71" s="39"/>
    </row>
    <row r="72" spans="1:18">
      <c r="L72" s="116"/>
      <c r="M72" s="39"/>
      <c r="N72" s="39"/>
      <c r="O72" s="39"/>
      <c r="P72" s="39"/>
      <c r="Q72" s="39"/>
      <c r="R72" s="39"/>
    </row>
    <row r="73" spans="1:18">
      <c r="L73" s="116"/>
      <c r="M73" s="39"/>
      <c r="N73" s="39"/>
      <c r="O73" s="39"/>
      <c r="P73" s="39"/>
      <c r="Q73" s="39"/>
      <c r="R73" s="39"/>
    </row>
    <row r="74" spans="1:18">
      <c r="L74" s="116"/>
      <c r="M74" s="39"/>
      <c r="N74" s="39"/>
      <c r="O74" s="39"/>
      <c r="P74" s="39"/>
      <c r="Q74" s="39"/>
      <c r="R74" s="39"/>
    </row>
    <row r="75" spans="1:18">
      <c r="L75" s="116"/>
      <c r="M75" s="39"/>
      <c r="N75" s="39"/>
      <c r="O75" s="39"/>
      <c r="P75" s="39"/>
      <c r="Q75" s="39"/>
      <c r="R75" s="39"/>
    </row>
    <row r="76" spans="1:18">
      <c r="L76" s="116"/>
      <c r="M76" s="39"/>
      <c r="N76" s="39"/>
      <c r="O76" s="39"/>
      <c r="P76" s="39"/>
      <c r="Q76" s="39"/>
      <c r="R76" s="39"/>
    </row>
    <row r="77" spans="1:18">
      <c r="L77" s="116"/>
      <c r="M77" s="39"/>
      <c r="N77" s="39"/>
      <c r="O77" s="39"/>
      <c r="P77" s="39"/>
      <c r="Q77" s="39"/>
      <c r="R77" s="39"/>
    </row>
    <row r="78" spans="1:18">
      <c r="L78" s="116"/>
      <c r="M78" s="39"/>
      <c r="N78" s="39"/>
      <c r="O78" s="39"/>
      <c r="P78" s="39"/>
      <c r="Q78" s="39"/>
      <c r="R78" s="39"/>
    </row>
    <row r="79" spans="1:18">
      <c r="L79" s="116"/>
      <c r="M79" s="39"/>
      <c r="N79" s="39"/>
      <c r="O79" s="39"/>
      <c r="P79" s="39"/>
      <c r="Q79" s="39"/>
      <c r="R79" s="39"/>
    </row>
    <row r="80" spans="1:18">
      <c r="L80" s="116"/>
      <c r="M80" s="39"/>
      <c r="N80" s="39"/>
      <c r="O80" s="39"/>
      <c r="P80" s="39"/>
      <c r="Q80" s="39"/>
      <c r="R80" s="39"/>
    </row>
    <row r="81" spans="12:18">
      <c r="L81" s="116"/>
      <c r="M81" s="39"/>
      <c r="N81" s="39"/>
      <c r="O81" s="39"/>
      <c r="P81" s="39"/>
      <c r="Q81" s="39"/>
      <c r="R81" s="39"/>
    </row>
    <row r="82" spans="12:18">
      <c r="L82" s="116"/>
      <c r="M82" s="39"/>
      <c r="N82" s="39"/>
      <c r="O82" s="39"/>
      <c r="P82" s="39"/>
      <c r="Q82" s="39"/>
      <c r="R82" s="39"/>
    </row>
    <row r="83" spans="12:18">
      <c r="L83" s="116"/>
      <c r="M83" s="39"/>
      <c r="N83" s="39"/>
      <c r="O83" s="39"/>
      <c r="P83" s="39"/>
      <c r="Q83" s="39"/>
      <c r="R83" s="39"/>
    </row>
    <row r="84" spans="12:18">
      <c r="L84" s="116"/>
      <c r="M84" s="39"/>
      <c r="N84" s="39"/>
      <c r="O84" s="39"/>
      <c r="P84" s="39"/>
      <c r="Q84" s="39"/>
      <c r="R84" s="39"/>
    </row>
    <row r="85" spans="12:18">
      <c r="L85" s="116"/>
      <c r="M85" s="39"/>
      <c r="N85" s="39"/>
      <c r="O85" s="39"/>
      <c r="P85" s="39"/>
      <c r="Q85" s="39"/>
      <c r="R85" s="39"/>
    </row>
    <row r="86" spans="12:18">
      <c r="L86" s="116"/>
      <c r="M86" s="39"/>
      <c r="N86" s="39"/>
      <c r="O86" s="39"/>
      <c r="P86" s="39"/>
      <c r="Q86" s="39"/>
      <c r="R86" s="39"/>
    </row>
    <row r="87" spans="12:18">
      <c r="L87" s="116"/>
      <c r="M87" s="39"/>
      <c r="N87" s="39"/>
      <c r="O87" s="39"/>
      <c r="P87" s="39"/>
      <c r="Q87" s="39"/>
      <c r="R87" s="39"/>
    </row>
    <row r="88" spans="12:18">
      <c r="L88" s="116"/>
      <c r="M88" s="39"/>
      <c r="N88" s="39"/>
      <c r="O88" s="39"/>
      <c r="P88" s="39"/>
      <c r="Q88" s="39"/>
      <c r="R88" s="39"/>
    </row>
    <row r="89" spans="12:18">
      <c r="L89" s="116"/>
      <c r="M89" s="39"/>
      <c r="N89" s="39"/>
      <c r="O89" s="39"/>
      <c r="P89" s="39"/>
      <c r="Q89" s="39"/>
      <c r="R89" s="39"/>
    </row>
    <row r="90" spans="12:18">
      <c r="L90" s="116"/>
      <c r="M90" s="39"/>
      <c r="N90" s="39"/>
      <c r="O90" s="39"/>
      <c r="P90" s="39"/>
      <c r="Q90" s="39"/>
      <c r="R90" s="39"/>
    </row>
    <row r="91" spans="12:18">
      <c r="L91" s="116"/>
      <c r="M91" s="39"/>
      <c r="N91" s="39"/>
      <c r="O91" s="39"/>
      <c r="P91" s="39"/>
      <c r="Q91" s="39"/>
      <c r="R91" s="39"/>
    </row>
    <row r="92" spans="12:18">
      <c r="L92" s="116"/>
      <c r="M92" s="39"/>
      <c r="N92" s="39"/>
      <c r="O92" s="39"/>
      <c r="P92" s="39"/>
      <c r="Q92" s="39"/>
      <c r="R92" s="39"/>
    </row>
    <row r="93" spans="12:18">
      <c r="L93" s="116"/>
      <c r="M93" s="39"/>
      <c r="N93" s="39"/>
      <c r="O93" s="39"/>
      <c r="P93" s="39"/>
      <c r="Q93" s="39"/>
      <c r="R93" s="39"/>
    </row>
    <row r="94" spans="12:18">
      <c r="L94" s="116"/>
      <c r="M94" s="39"/>
      <c r="N94" s="39"/>
      <c r="O94" s="39"/>
      <c r="P94" s="39"/>
      <c r="Q94" s="39"/>
      <c r="R94" s="39"/>
    </row>
    <row r="95" spans="12:18">
      <c r="L95" s="116"/>
      <c r="M95" s="39"/>
      <c r="N95" s="39"/>
      <c r="O95" s="39"/>
      <c r="P95" s="39"/>
      <c r="Q95" s="39"/>
      <c r="R95" s="39"/>
    </row>
    <row r="96" spans="12:18">
      <c r="L96" s="116"/>
      <c r="M96" s="39"/>
      <c r="N96" s="39"/>
      <c r="O96" s="39"/>
      <c r="P96" s="39"/>
      <c r="Q96" s="39"/>
      <c r="R96" s="39"/>
    </row>
    <row r="97" spans="12:18">
      <c r="L97" s="116"/>
      <c r="M97" s="39"/>
      <c r="N97" s="39"/>
      <c r="O97" s="39"/>
      <c r="P97" s="39"/>
      <c r="Q97" s="39"/>
      <c r="R97" s="39"/>
    </row>
    <row r="98" spans="12:18">
      <c r="L98" s="116"/>
      <c r="M98" s="39"/>
      <c r="N98" s="39"/>
      <c r="O98" s="39"/>
      <c r="P98" s="39"/>
      <c r="Q98" s="39"/>
      <c r="R98" s="39"/>
    </row>
    <row r="99" spans="12:18">
      <c r="L99" s="116"/>
      <c r="M99" s="39"/>
      <c r="N99" s="39"/>
      <c r="O99" s="39"/>
      <c r="P99" s="39"/>
      <c r="Q99" s="39"/>
      <c r="R99" s="39"/>
    </row>
    <row r="100" spans="12:18">
      <c r="L100" s="116"/>
      <c r="M100" s="39"/>
      <c r="N100" s="39"/>
      <c r="O100" s="39"/>
      <c r="P100" s="39"/>
      <c r="Q100" s="39"/>
      <c r="R100" s="39"/>
    </row>
    <row r="101" spans="12:18">
      <c r="L101" s="116"/>
      <c r="M101" s="39"/>
      <c r="N101" s="39"/>
      <c r="O101" s="39"/>
      <c r="P101" s="39"/>
      <c r="Q101" s="39"/>
      <c r="R101" s="39"/>
    </row>
    <row r="102" spans="12:18">
      <c r="L102" s="116"/>
      <c r="M102" s="39"/>
      <c r="N102" s="39"/>
      <c r="O102" s="39"/>
      <c r="P102" s="39"/>
      <c r="Q102" s="39"/>
      <c r="R102" s="39"/>
    </row>
    <row r="103" spans="12:18">
      <c r="L103" s="116"/>
      <c r="M103" s="39"/>
      <c r="N103" s="39"/>
      <c r="O103" s="39"/>
      <c r="P103" s="39"/>
      <c r="Q103" s="39"/>
      <c r="R103" s="39"/>
    </row>
    <row r="104" spans="12:18">
      <c r="L104" s="116"/>
      <c r="M104" s="39"/>
      <c r="N104" s="39"/>
      <c r="O104" s="39"/>
      <c r="P104" s="39"/>
      <c r="Q104" s="39"/>
      <c r="R104" s="39"/>
    </row>
    <row r="105" spans="12:18">
      <c r="L105" s="116"/>
      <c r="M105" s="39"/>
      <c r="N105" s="39"/>
      <c r="O105" s="39"/>
      <c r="P105" s="39"/>
      <c r="Q105" s="39"/>
      <c r="R105" s="39"/>
    </row>
    <row r="106" spans="12:18">
      <c r="L106" s="116"/>
      <c r="M106" s="39"/>
      <c r="N106" s="39"/>
      <c r="O106" s="39"/>
      <c r="P106" s="39"/>
      <c r="Q106" s="39"/>
      <c r="R106" s="39"/>
    </row>
    <row r="107" spans="12:18">
      <c r="L107" s="116"/>
      <c r="M107" s="39"/>
      <c r="N107" s="39"/>
      <c r="O107" s="39"/>
      <c r="P107" s="39"/>
      <c r="Q107" s="39"/>
      <c r="R107" s="39"/>
    </row>
    <row r="108" spans="12:18">
      <c r="L108" s="116"/>
      <c r="M108" s="39"/>
      <c r="N108" s="39"/>
      <c r="O108" s="39"/>
      <c r="P108" s="39"/>
      <c r="Q108" s="39"/>
      <c r="R108" s="39"/>
    </row>
    <row r="109" spans="12:18">
      <c r="L109" s="116"/>
      <c r="M109" s="39"/>
      <c r="N109" s="39"/>
      <c r="O109" s="39"/>
      <c r="P109" s="39"/>
      <c r="Q109" s="39"/>
      <c r="R109" s="39"/>
    </row>
    <row r="110" spans="12:18">
      <c r="L110" s="116"/>
      <c r="M110" s="39"/>
      <c r="N110" s="39"/>
      <c r="O110" s="39"/>
      <c r="P110" s="39"/>
      <c r="Q110" s="39"/>
      <c r="R110" s="39"/>
    </row>
    <row r="111" spans="12:18">
      <c r="L111" s="116"/>
      <c r="M111" s="39"/>
      <c r="N111" s="39"/>
      <c r="O111" s="39"/>
      <c r="P111" s="39"/>
      <c r="Q111" s="39"/>
      <c r="R111" s="39"/>
    </row>
    <row r="112" spans="12:18">
      <c r="L112" s="116"/>
      <c r="M112" s="39"/>
      <c r="N112" s="39"/>
      <c r="O112" s="39"/>
      <c r="P112" s="39"/>
      <c r="Q112" s="39"/>
      <c r="R112" s="39"/>
    </row>
    <row r="113" spans="12:18">
      <c r="L113" s="116"/>
      <c r="M113" s="39"/>
      <c r="N113" s="39"/>
      <c r="O113" s="39"/>
      <c r="P113" s="39"/>
      <c r="Q113" s="39"/>
      <c r="R113" s="39"/>
    </row>
    <row r="114" spans="12:18">
      <c r="L114" s="116"/>
      <c r="M114" s="39"/>
      <c r="N114" s="39"/>
      <c r="O114" s="39"/>
      <c r="P114" s="39"/>
      <c r="Q114" s="39"/>
      <c r="R114" s="39"/>
    </row>
    <row r="115" spans="12:18">
      <c r="L115" s="116"/>
      <c r="M115" s="39"/>
      <c r="N115" s="39"/>
      <c r="O115" s="39"/>
      <c r="P115" s="39"/>
      <c r="Q115" s="39"/>
      <c r="R115" s="39"/>
    </row>
    <row r="116" spans="12:18">
      <c r="L116" s="116"/>
      <c r="M116" s="39"/>
      <c r="N116" s="39"/>
      <c r="O116" s="39"/>
      <c r="P116" s="39"/>
      <c r="Q116" s="39"/>
      <c r="R116" s="39"/>
    </row>
    <row r="117" spans="12:18">
      <c r="L117" s="116"/>
      <c r="M117" s="39"/>
      <c r="N117" s="39"/>
      <c r="O117" s="39"/>
      <c r="P117" s="39"/>
      <c r="Q117" s="39"/>
      <c r="R117" s="39"/>
    </row>
    <row r="118" spans="12:18">
      <c r="L118" s="116"/>
      <c r="M118" s="39"/>
      <c r="N118" s="39"/>
      <c r="O118" s="39"/>
      <c r="P118" s="39"/>
      <c r="Q118" s="39"/>
      <c r="R118" s="39"/>
    </row>
    <row r="119" spans="12:18">
      <c r="L119" s="116"/>
      <c r="M119" s="39"/>
      <c r="N119" s="39"/>
      <c r="O119" s="39"/>
      <c r="P119" s="39"/>
      <c r="Q119" s="39"/>
      <c r="R119" s="39"/>
    </row>
    <row r="120" spans="12:18">
      <c r="L120" s="116"/>
      <c r="M120" s="39"/>
      <c r="N120" s="39"/>
      <c r="O120" s="39"/>
      <c r="P120" s="39"/>
      <c r="Q120" s="39"/>
      <c r="R120" s="39"/>
    </row>
    <row r="121" spans="12:18">
      <c r="L121" s="116"/>
      <c r="M121" s="39"/>
      <c r="N121" s="39"/>
      <c r="O121" s="39"/>
      <c r="P121" s="39"/>
      <c r="Q121" s="39"/>
      <c r="R121" s="39"/>
    </row>
    <row r="122" spans="12:18">
      <c r="L122" s="116"/>
      <c r="M122" s="39"/>
      <c r="N122" s="39"/>
      <c r="O122" s="39"/>
      <c r="P122" s="39"/>
      <c r="Q122" s="39"/>
      <c r="R122" s="39"/>
    </row>
    <row r="123" spans="12:18">
      <c r="L123" s="116"/>
      <c r="M123" s="39"/>
      <c r="N123" s="39"/>
      <c r="O123" s="39"/>
      <c r="P123" s="39"/>
      <c r="Q123" s="39"/>
      <c r="R123" s="39"/>
    </row>
    <row r="124" spans="12:18">
      <c r="L124" s="116"/>
      <c r="M124" s="39"/>
      <c r="N124" s="39"/>
      <c r="O124" s="39"/>
      <c r="P124" s="39"/>
      <c r="Q124" s="39"/>
      <c r="R124" s="39"/>
    </row>
    <row r="125" spans="12:18">
      <c r="L125" s="116"/>
      <c r="M125" s="39"/>
      <c r="N125" s="39"/>
      <c r="O125" s="39"/>
      <c r="P125" s="39"/>
      <c r="Q125" s="39"/>
      <c r="R125" s="39"/>
    </row>
    <row r="126" spans="12:18">
      <c r="L126" s="116"/>
      <c r="M126" s="39"/>
      <c r="N126" s="39"/>
      <c r="O126" s="39"/>
      <c r="P126" s="39"/>
      <c r="Q126" s="39"/>
      <c r="R126" s="39"/>
    </row>
    <row r="127" spans="12:18">
      <c r="L127" s="116"/>
      <c r="M127" s="39"/>
      <c r="N127" s="39"/>
      <c r="O127" s="39"/>
      <c r="P127" s="39"/>
      <c r="Q127" s="39"/>
      <c r="R127" s="39"/>
    </row>
    <row r="128" spans="12:18">
      <c r="L128" s="116"/>
      <c r="M128" s="39"/>
      <c r="N128" s="39"/>
      <c r="O128" s="39"/>
      <c r="P128" s="39"/>
      <c r="Q128" s="39"/>
      <c r="R128" s="39"/>
    </row>
    <row r="129" spans="12:18">
      <c r="L129" s="116"/>
      <c r="M129" s="39"/>
      <c r="N129" s="39"/>
      <c r="O129" s="39"/>
      <c r="P129" s="39"/>
      <c r="Q129" s="39"/>
      <c r="R129" s="39"/>
    </row>
    <row r="130" spans="12:18">
      <c r="L130" s="116"/>
      <c r="M130" s="39"/>
      <c r="N130" s="39"/>
      <c r="O130" s="39"/>
      <c r="P130" s="39"/>
      <c r="Q130" s="39"/>
      <c r="R130" s="39"/>
    </row>
    <row r="131" spans="12:18">
      <c r="L131" s="116"/>
      <c r="M131" s="39"/>
      <c r="N131" s="39"/>
      <c r="O131" s="39"/>
      <c r="P131" s="39"/>
      <c r="Q131" s="39"/>
      <c r="R131" s="39"/>
    </row>
    <row r="132" spans="12:18">
      <c r="L132" s="116"/>
      <c r="M132" s="39"/>
      <c r="N132" s="39"/>
      <c r="O132" s="39"/>
      <c r="P132" s="39"/>
      <c r="Q132" s="39"/>
      <c r="R132" s="39"/>
    </row>
    <row r="133" spans="12:18">
      <c r="L133" s="116"/>
      <c r="M133" s="39"/>
      <c r="N133" s="39"/>
      <c r="O133" s="39"/>
      <c r="P133" s="39"/>
      <c r="Q133" s="39"/>
      <c r="R133" s="39"/>
    </row>
    <row r="134" spans="12:18">
      <c r="L134" s="116"/>
      <c r="M134" s="39"/>
      <c r="N134" s="39"/>
      <c r="O134" s="39"/>
      <c r="P134" s="39"/>
      <c r="Q134" s="39"/>
      <c r="R134" s="39"/>
    </row>
    <row r="135" spans="12:18">
      <c r="L135" s="116"/>
      <c r="M135" s="39"/>
      <c r="N135" s="39"/>
      <c r="O135" s="39"/>
      <c r="P135" s="39"/>
      <c r="Q135" s="39"/>
      <c r="R135" s="39"/>
    </row>
    <row r="136" spans="12:18">
      <c r="L136" s="116"/>
      <c r="M136" s="39"/>
      <c r="N136" s="39"/>
      <c r="O136" s="39"/>
      <c r="P136" s="39"/>
      <c r="Q136" s="39"/>
      <c r="R136" s="39"/>
    </row>
    <row r="137" spans="12:18">
      <c r="L137" s="116"/>
      <c r="M137" s="39"/>
      <c r="N137" s="39"/>
      <c r="O137" s="39"/>
      <c r="P137" s="39"/>
      <c r="Q137" s="39"/>
      <c r="R137" s="39"/>
    </row>
    <row r="138" spans="12:18">
      <c r="L138" s="116"/>
      <c r="M138" s="39"/>
      <c r="N138" s="39"/>
      <c r="O138" s="39"/>
      <c r="P138" s="39"/>
      <c r="Q138" s="39"/>
      <c r="R138" s="39"/>
    </row>
    <row r="139" spans="12:18">
      <c r="L139" s="116"/>
      <c r="M139" s="39"/>
      <c r="N139" s="39"/>
      <c r="O139" s="39"/>
      <c r="P139" s="39"/>
      <c r="Q139" s="39"/>
      <c r="R139" s="39"/>
    </row>
    <row r="140" spans="12:18">
      <c r="L140" s="116"/>
      <c r="M140" s="39"/>
      <c r="N140" s="39"/>
      <c r="O140" s="39"/>
      <c r="P140" s="39"/>
      <c r="Q140" s="39"/>
      <c r="R140" s="39"/>
    </row>
    <row r="141" spans="12:18">
      <c r="L141" s="116"/>
      <c r="M141" s="39"/>
      <c r="N141" s="39"/>
      <c r="O141" s="39"/>
      <c r="P141" s="39"/>
      <c r="Q141" s="39"/>
      <c r="R141" s="39"/>
    </row>
    <row r="142" spans="12:18">
      <c r="L142" s="116"/>
      <c r="M142" s="39"/>
      <c r="N142" s="39"/>
      <c r="O142" s="39"/>
      <c r="P142" s="39"/>
      <c r="Q142" s="39"/>
      <c r="R142" s="39"/>
    </row>
    <row r="143" spans="12:18">
      <c r="L143" s="116"/>
      <c r="M143" s="39"/>
      <c r="N143" s="39"/>
      <c r="O143" s="39"/>
      <c r="P143" s="39"/>
      <c r="Q143" s="39"/>
      <c r="R143" s="39"/>
    </row>
    <row r="144" spans="12:18">
      <c r="L144" s="116"/>
      <c r="M144" s="39"/>
      <c r="N144" s="39"/>
      <c r="O144" s="39"/>
      <c r="P144" s="39"/>
      <c r="Q144" s="39"/>
      <c r="R144" s="39"/>
    </row>
    <row r="145" spans="12:18">
      <c r="L145" s="116"/>
      <c r="M145" s="39"/>
      <c r="N145" s="39"/>
      <c r="O145" s="39"/>
      <c r="P145" s="39"/>
      <c r="Q145" s="39"/>
      <c r="R145" s="39"/>
    </row>
    <row r="146" spans="12:18">
      <c r="L146" s="116"/>
      <c r="M146" s="39"/>
      <c r="N146" s="39"/>
      <c r="O146" s="39"/>
      <c r="P146" s="39"/>
      <c r="Q146" s="39"/>
      <c r="R146" s="39"/>
    </row>
    <row r="147" spans="12:18">
      <c r="L147" s="116"/>
      <c r="M147" s="39"/>
      <c r="N147" s="39"/>
      <c r="O147" s="39"/>
      <c r="P147" s="39"/>
      <c r="Q147" s="39"/>
      <c r="R147" s="39"/>
    </row>
    <row r="148" spans="12:18">
      <c r="L148" s="116"/>
      <c r="M148" s="39"/>
      <c r="N148" s="39"/>
      <c r="O148" s="39"/>
      <c r="P148" s="39"/>
      <c r="Q148" s="39"/>
      <c r="R148" s="39"/>
    </row>
    <row r="149" spans="12:18">
      <c r="L149" s="116"/>
      <c r="M149" s="39"/>
      <c r="N149" s="39"/>
      <c r="O149" s="39"/>
      <c r="P149" s="39"/>
      <c r="Q149" s="39"/>
      <c r="R149" s="39"/>
    </row>
    <row r="150" spans="12:18">
      <c r="L150" s="116"/>
      <c r="M150" s="39"/>
      <c r="N150" s="39"/>
      <c r="O150" s="39"/>
      <c r="P150" s="39"/>
      <c r="Q150" s="39"/>
      <c r="R150" s="39"/>
    </row>
    <row r="151" spans="12:18">
      <c r="L151" s="116"/>
      <c r="M151" s="39"/>
      <c r="N151" s="39"/>
      <c r="O151" s="39"/>
      <c r="P151" s="39"/>
      <c r="Q151" s="39"/>
      <c r="R151" s="39"/>
    </row>
    <row r="152" spans="12:18">
      <c r="L152" s="116"/>
      <c r="M152" s="39"/>
      <c r="N152" s="39"/>
      <c r="O152" s="39"/>
      <c r="P152" s="39"/>
      <c r="Q152" s="39"/>
      <c r="R152" s="39"/>
    </row>
    <row r="153" spans="12:18">
      <c r="L153" s="116"/>
      <c r="M153" s="39"/>
      <c r="N153" s="39"/>
      <c r="O153" s="39"/>
      <c r="P153" s="39"/>
      <c r="Q153" s="39"/>
      <c r="R153" s="39"/>
    </row>
    <row r="154" spans="12:18">
      <c r="L154" s="116"/>
      <c r="M154" s="39"/>
      <c r="N154" s="39"/>
      <c r="O154" s="39"/>
      <c r="P154" s="39"/>
      <c r="Q154" s="39"/>
      <c r="R154" s="39"/>
    </row>
    <row r="155" spans="12:18">
      <c r="L155" s="116"/>
      <c r="M155" s="39"/>
      <c r="N155" s="39"/>
      <c r="O155" s="39"/>
      <c r="P155" s="39"/>
      <c r="Q155" s="39"/>
      <c r="R155" s="39"/>
    </row>
    <row r="156" spans="12:18">
      <c r="L156" s="116"/>
      <c r="M156" s="39"/>
      <c r="N156" s="39"/>
      <c r="O156" s="39"/>
      <c r="P156" s="39"/>
      <c r="Q156" s="39"/>
      <c r="R156" s="39"/>
    </row>
    <row r="157" spans="12:18">
      <c r="L157" s="116"/>
      <c r="M157" s="39"/>
      <c r="N157" s="39"/>
      <c r="O157" s="39"/>
      <c r="P157" s="39"/>
      <c r="Q157" s="39"/>
      <c r="R157" s="39"/>
    </row>
    <row r="158" spans="12:18">
      <c r="L158" s="116"/>
      <c r="M158" s="39"/>
      <c r="N158" s="39"/>
      <c r="O158" s="39"/>
      <c r="P158" s="39"/>
      <c r="Q158" s="39"/>
      <c r="R158" s="39"/>
    </row>
    <row r="159" spans="12:18">
      <c r="L159" s="116"/>
      <c r="M159" s="39"/>
      <c r="N159" s="39"/>
      <c r="O159" s="39"/>
      <c r="P159" s="39"/>
      <c r="Q159" s="39"/>
      <c r="R159" s="39"/>
    </row>
    <row r="160" spans="12:18">
      <c r="L160" s="116"/>
      <c r="M160" s="39"/>
      <c r="N160" s="39"/>
      <c r="O160" s="39"/>
      <c r="P160" s="39"/>
      <c r="Q160" s="39"/>
      <c r="R160" s="39"/>
    </row>
    <row r="161" spans="12:18">
      <c r="L161" s="116"/>
      <c r="M161" s="39"/>
      <c r="N161" s="39"/>
      <c r="O161" s="39"/>
      <c r="P161" s="39"/>
      <c r="Q161" s="39"/>
      <c r="R161" s="39"/>
    </row>
    <row r="162" spans="12:18">
      <c r="L162" s="116"/>
      <c r="M162" s="39"/>
      <c r="N162" s="39"/>
      <c r="O162" s="39"/>
      <c r="P162" s="39"/>
      <c r="Q162" s="39"/>
      <c r="R162" s="39"/>
    </row>
    <row r="163" spans="12:18">
      <c r="L163" s="116"/>
      <c r="M163" s="39"/>
      <c r="N163" s="39"/>
      <c r="O163" s="39"/>
      <c r="P163" s="39"/>
      <c r="Q163" s="39"/>
      <c r="R163" s="39"/>
    </row>
    <row r="164" spans="12:18">
      <c r="L164" s="116"/>
      <c r="M164" s="39"/>
      <c r="N164" s="39"/>
      <c r="O164" s="39"/>
      <c r="P164" s="39"/>
      <c r="Q164" s="39"/>
      <c r="R164" s="39"/>
    </row>
    <row r="165" spans="12:18">
      <c r="L165" s="116"/>
      <c r="M165" s="39"/>
      <c r="N165" s="39"/>
      <c r="O165" s="39"/>
      <c r="P165" s="39"/>
      <c r="Q165" s="39"/>
      <c r="R165" s="39"/>
    </row>
    <row r="166" spans="12:18">
      <c r="L166" s="116"/>
      <c r="M166" s="39"/>
      <c r="N166" s="39"/>
      <c r="O166" s="39"/>
      <c r="P166" s="39"/>
      <c r="Q166" s="39"/>
      <c r="R166" s="39"/>
    </row>
    <row r="167" spans="12:18">
      <c r="L167" s="116"/>
      <c r="M167" s="39"/>
      <c r="N167" s="39"/>
      <c r="O167" s="39"/>
      <c r="P167" s="39"/>
      <c r="Q167" s="39"/>
      <c r="R167" s="39"/>
    </row>
    <row r="168" spans="12:18">
      <c r="L168" s="116"/>
      <c r="M168" s="39"/>
      <c r="N168" s="39"/>
      <c r="O168" s="39"/>
      <c r="P168" s="39"/>
      <c r="Q168" s="39"/>
      <c r="R168" s="39"/>
    </row>
    <row r="169" spans="12:18">
      <c r="L169" s="116"/>
      <c r="M169" s="39"/>
      <c r="N169" s="39"/>
      <c r="O169" s="39"/>
      <c r="P169" s="39"/>
      <c r="Q169" s="39"/>
      <c r="R169" s="39"/>
    </row>
    <row r="170" spans="12:18">
      <c r="L170" s="116"/>
      <c r="M170" s="39"/>
      <c r="N170" s="39"/>
      <c r="O170" s="39"/>
      <c r="P170" s="39"/>
      <c r="Q170" s="39"/>
      <c r="R170" s="39"/>
    </row>
    <row r="171" spans="12:18">
      <c r="L171" s="116"/>
      <c r="M171" s="39"/>
      <c r="N171" s="39"/>
      <c r="O171" s="39"/>
      <c r="P171" s="39"/>
      <c r="Q171" s="39"/>
      <c r="R171" s="39"/>
    </row>
    <row r="172" spans="12:18">
      <c r="L172" s="116"/>
      <c r="M172" s="39"/>
      <c r="N172" s="39"/>
      <c r="O172" s="39"/>
      <c r="P172" s="39"/>
      <c r="Q172" s="39"/>
      <c r="R172" s="39"/>
    </row>
    <row r="173" spans="12:18">
      <c r="L173" s="116"/>
      <c r="M173" s="39"/>
      <c r="N173" s="39"/>
      <c r="O173" s="39"/>
      <c r="P173" s="39"/>
      <c r="Q173" s="39"/>
      <c r="R173" s="39"/>
    </row>
    <row r="174" spans="12:18">
      <c r="L174" s="116"/>
      <c r="M174" s="39"/>
      <c r="N174" s="39"/>
      <c r="O174" s="39"/>
      <c r="P174" s="39"/>
      <c r="Q174" s="39"/>
      <c r="R174" s="39"/>
    </row>
    <row r="175" spans="12:18">
      <c r="L175" s="116"/>
      <c r="M175" s="39"/>
      <c r="N175" s="39"/>
      <c r="O175" s="39"/>
      <c r="P175" s="39"/>
      <c r="Q175" s="39"/>
      <c r="R175" s="39"/>
    </row>
    <row r="176" spans="12:18">
      <c r="L176" s="116"/>
      <c r="M176" s="39"/>
      <c r="N176" s="39"/>
      <c r="O176" s="39"/>
      <c r="P176" s="39"/>
      <c r="Q176" s="39"/>
      <c r="R176" s="39"/>
    </row>
    <row r="177" spans="12:18">
      <c r="L177" s="116"/>
      <c r="M177" s="39"/>
      <c r="N177" s="39"/>
      <c r="O177" s="39"/>
      <c r="P177" s="39"/>
      <c r="Q177" s="39"/>
      <c r="R177" s="39"/>
    </row>
    <row r="178" spans="12:18">
      <c r="L178" s="116"/>
      <c r="M178" s="39"/>
      <c r="N178" s="39"/>
      <c r="O178" s="39"/>
      <c r="P178" s="39"/>
      <c r="Q178" s="39"/>
      <c r="R178" s="39"/>
    </row>
    <row r="179" spans="12:18">
      <c r="L179" s="116"/>
      <c r="M179" s="39"/>
      <c r="N179" s="39"/>
      <c r="O179" s="39"/>
      <c r="P179" s="39"/>
      <c r="Q179" s="39"/>
      <c r="R179" s="39"/>
    </row>
    <row r="180" spans="12:18">
      <c r="L180" s="116"/>
      <c r="M180" s="39"/>
      <c r="N180" s="39"/>
      <c r="O180" s="39"/>
      <c r="P180" s="39"/>
      <c r="Q180" s="39"/>
      <c r="R180" s="39"/>
    </row>
    <row r="181" spans="12:18">
      <c r="L181" s="116"/>
      <c r="M181" s="39"/>
      <c r="N181" s="39"/>
      <c r="O181" s="39"/>
      <c r="P181" s="39"/>
      <c r="Q181" s="39"/>
      <c r="R181" s="39"/>
    </row>
    <row r="182" spans="12:18">
      <c r="L182" s="116"/>
      <c r="M182" s="39"/>
      <c r="N182" s="39"/>
      <c r="O182" s="39"/>
      <c r="P182" s="39"/>
      <c r="Q182" s="39"/>
      <c r="R182" s="39"/>
    </row>
    <row r="183" spans="12:18">
      <c r="L183" s="116"/>
      <c r="M183" s="39"/>
      <c r="N183" s="39"/>
      <c r="O183" s="39"/>
      <c r="P183" s="39"/>
      <c r="Q183" s="39"/>
      <c r="R183" s="39"/>
    </row>
    <row r="184" spans="12:18">
      <c r="L184" s="116"/>
      <c r="M184" s="39"/>
      <c r="N184" s="39"/>
      <c r="O184" s="39"/>
      <c r="P184" s="39"/>
      <c r="Q184" s="39"/>
      <c r="R184" s="39"/>
    </row>
    <row r="185" spans="12:18">
      <c r="L185" s="116"/>
      <c r="M185" s="39"/>
      <c r="N185" s="39"/>
      <c r="O185" s="39"/>
      <c r="P185" s="39"/>
      <c r="Q185" s="39"/>
      <c r="R185" s="39"/>
    </row>
    <row r="186" spans="12:18">
      <c r="L186" s="116"/>
      <c r="M186" s="39"/>
      <c r="N186" s="39"/>
      <c r="O186" s="39"/>
      <c r="P186" s="39"/>
      <c r="Q186" s="39"/>
      <c r="R186" s="39"/>
    </row>
    <row r="187" spans="12:18">
      <c r="L187" s="116"/>
      <c r="M187" s="39"/>
      <c r="N187" s="39"/>
      <c r="O187" s="39"/>
      <c r="P187" s="39"/>
      <c r="Q187" s="39"/>
      <c r="R187" s="39"/>
    </row>
    <row r="188" spans="12:18">
      <c r="L188" s="116"/>
      <c r="M188" s="39"/>
      <c r="N188" s="39"/>
      <c r="O188" s="39"/>
      <c r="P188" s="39"/>
      <c r="Q188" s="39"/>
      <c r="R188" s="39"/>
    </row>
  </sheetData>
  <mergeCells count="63">
    <mergeCell ref="A64:C64"/>
    <mergeCell ref="L64:M64"/>
    <mergeCell ref="A9:R9"/>
    <mergeCell ref="A11:A12"/>
    <mergeCell ref="B11:B12"/>
    <mergeCell ref="C11:C12"/>
    <mergeCell ref="D11:G11"/>
    <mergeCell ref="H11:N11"/>
    <mergeCell ref="P11:P12"/>
    <mergeCell ref="Q11:Q12"/>
    <mergeCell ref="R11:R12"/>
    <mergeCell ref="A14:A21"/>
    <mergeCell ref="B14:B21"/>
    <mergeCell ref="P23:P25"/>
    <mergeCell ref="R23:R25"/>
    <mergeCell ref="A24:A25"/>
    <mergeCell ref="P7:R7"/>
    <mergeCell ref="P1:R1"/>
    <mergeCell ref="P2:R2"/>
    <mergeCell ref="P3:R3"/>
    <mergeCell ref="P4:R4"/>
    <mergeCell ref="P6:R6"/>
    <mergeCell ref="B24:B25"/>
    <mergeCell ref="C24:C25"/>
    <mergeCell ref="Q24:Q25"/>
    <mergeCell ref="R26:R31"/>
    <mergeCell ref="A27:A31"/>
    <mergeCell ref="B27:B31"/>
    <mergeCell ref="C27:C31"/>
    <mergeCell ref="P27:P31"/>
    <mergeCell ref="Q27:Q31"/>
    <mergeCell ref="P32:P35"/>
    <mergeCell ref="R32:R35"/>
    <mergeCell ref="A33:A34"/>
    <mergeCell ref="B33:B34"/>
    <mergeCell ref="C33:C34"/>
    <mergeCell ref="Q33:Q34"/>
    <mergeCell ref="P41:P45"/>
    <mergeCell ref="R41:R45"/>
    <mergeCell ref="A42:A44"/>
    <mergeCell ref="B42:B44"/>
    <mergeCell ref="Q42:Q45"/>
    <mergeCell ref="P37:P40"/>
    <mergeCell ref="R37:R40"/>
    <mergeCell ref="A38:A40"/>
    <mergeCell ref="B38:B40"/>
    <mergeCell ref="Q38:Q40"/>
    <mergeCell ref="A65:C68"/>
    <mergeCell ref="L68:N68"/>
    <mergeCell ref="P47:P50"/>
    <mergeCell ref="R47:R50"/>
    <mergeCell ref="A48:A50"/>
    <mergeCell ref="B48:B50"/>
    <mergeCell ref="Q48:Q50"/>
    <mergeCell ref="P56:P61"/>
    <mergeCell ref="R56:R61"/>
    <mergeCell ref="P51:P55"/>
    <mergeCell ref="Q51:Q55"/>
    <mergeCell ref="R51:R55"/>
    <mergeCell ref="A53:A55"/>
    <mergeCell ref="B53:B55"/>
    <mergeCell ref="A59:A61"/>
    <mergeCell ref="B59:B61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rowBreaks count="1" manualBreakCount="1">
    <brk id="3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0"/>
  <sheetViews>
    <sheetView topLeftCell="A22" workbookViewId="0">
      <selection activeCell="B31" sqref="B31"/>
    </sheetView>
  </sheetViews>
  <sheetFormatPr defaultRowHeight="15"/>
  <cols>
    <col min="1" max="1" width="19.7109375" customWidth="1"/>
    <col min="2" max="3" width="29.5703125" customWidth="1"/>
    <col min="4" max="5" width="9.140625" hidden="1" customWidth="1"/>
    <col min="6" max="6" width="16" hidden="1" customWidth="1"/>
    <col min="7" max="7" width="10" hidden="1" customWidth="1"/>
    <col min="8" max="8" width="16.28515625" customWidth="1"/>
    <col min="9" max="9" width="16" style="2" bestFit="1" customWidth="1"/>
    <col min="10" max="11" width="16.140625" customWidth="1"/>
    <col min="12" max="12" width="16.7109375" style="2" customWidth="1"/>
    <col min="13" max="14" width="15.5703125" style="2" bestFit="1" customWidth="1"/>
    <col min="15" max="15" width="24.5703125" style="2" customWidth="1"/>
    <col min="16" max="16" width="28.85546875" style="2" customWidth="1"/>
    <col min="17" max="17" width="16.42578125" style="2" customWidth="1"/>
  </cols>
  <sheetData>
    <row r="1" spans="1:17" ht="18.75">
      <c r="O1" s="194" t="s">
        <v>103</v>
      </c>
      <c r="P1" s="194"/>
      <c r="Q1" s="194"/>
    </row>
    <row r="2" spans="1:17" ht="18.75">
      <c r="O2" s="195" t="s">
        <v>1</v>
      </c>
      <c r="P2" s="195"/>
      <c r="Q2" s="195"/>
    </row>
    <row r="3" spans="1:17" ht="18.75">
      <c r="O3" s="195" t="s">
        <v>2</v>
      </c>
      <c r="P3" s="195"/>
      <c r="Q3" s="195"/>
    </row>
    <row r="4" spans="1:17" ht="18.75">
      <c r="O4" s="196" t="s">
        <v>3</v>
      </c>
      <c r="P4" s="196"/>
      <c r="Q4" s="196"/>
    </row>
    <row r="5" spans="1:17" ht="10.5" customHeight="1">
      <c r="O5" s="42"/>
      <c r="P5" s="42"/>
      <c r="Q5" s="42"/>
    </row>
    <row r="6" spans="1:17" ht="18.75">
      <c r="O6" s="195" t="s">
        <v>0</v>
      </c>
      <c r="P6" s="195"/>
      <c r="Q6" s="195"/>
    </row>
    <row r="7" spans="1:17" ht="58.5" customHeight="1">
      <c r="A7" s="1"/>
      <c r="O7" s="193" t="s">
        <v>85</v>
      </c>
      <c r="P7" s="193"/>
      <c r="Q7" s="193"/>
    </row>
    <row r="8" spans="1:17" hidden="1">
      <c r="A8" s="1"/>
      <c r="P8" s="3"/>
      <c r="Q8" s="3"/>
    </row>
    <row r="9" spans="1:17" ht="28.5" customHeight="1">
      <c r="A9" s="199" t="s">
        <v>79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</row>
    <row r="10" spans="1:17" ht="15.75" customHeight="1">
      <c r="A10" s="1"/>
    </row>
    <row r="11" spans="1:17" s="5" customFormat="1" ht="23.25" customHeight="1">
      <c r="A11" s="200" t="s">
        <v>59</v>
      </c>
      <c r="B11" s="202" t="s">
        <v>48</v>
      </c>
      <c r="C11" s="202" t="s">
        <v>4</v>
      </c>
      <c r="D11" s="203" t="s">
        <v>5</v>
      </c>
      <c r="E11" s="204"/>
      <c r="F11" s="204"/>
      <c r="G11" s="205"/>
      <c r="H11" s="206" t="s">
        <v>60</v>
      </c>
      <c r="I11" s="207"/>
      <c r="J11" s="207"/>
      <c r="K11" s="207"/>
      <c r="L11" s="207"/>
      <c r="M11" s="207"/>
      <c r="N11" s="208"/>
      <c r="O11" s="209" t="s">
        <v>61</v>
      </c>
      <c r="P11" s="209" t="s">
        <v>62</v>
      </c>
      <c r="Q11" s="209" t="s">
        <v>58</v>
      </c>
    </row>
    <row r="12" spans="1:17" s="5" customFormat="1" ht="99.75" customHeight="1">
      <c r="A12" s="201"/>
      <c r="B12" s="202"/>
      <c r="C12" s="202"/>
      <c r="D12" s="72" t="s">
        <v>6</v>
      </c>
      <c r="E12" s="72" t="s">
        <v>7</v>
      </c>
      <c r="F12" s="72" t="s">
        <v>8</v>
      </c>
      <c r="G12" s="72" t="s">
        <v>9</v>
      </c>
      <c r="H12" s="72">
        <v>2016</v>
      </c>
      <c r="I12" s="73">
        <v>2017</v>
      </c>
      <c r="J12" s="72">
        <v>2018</v>
      </c>
      <c r="K12" s="6">
        <v>2019</v>
      </c>
      <c r="L12" s="73">
        <v>2020</v>
      </c>
      <c r="M12" s="73">
        <v>2021</v>
      </c>
      <c r="N12" s="73">
        <v>2022</v>
      </c>
      <c r="O12" s="209"/>
      <c r="P12" s="209"/>
      <c r="Q12" s="209"/>
    </row>
    <row r="13" spans="1:17" s="5" customFormat="1" ht="16.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4</v>
      </c>
      <c r="I13" s="71">
        <v>5</v>
      </c>
      <c r="J13" s="7">
        <v>6</v>
      </c>
      <c r="K13" s="8">
        <v>7</v>
      </c>
      <c r="L13" s="71">
        <v>8</v>
      </c>
      <c r="M13" s="8">
        <v>9</v>
      </c>
      <c r="N13" s="71">
        <v>10</v>
      </c>
      <c r="O13" s="8">
        <v>11</v>
      </c>
      <c r="P13" s="71">
        <v>12</v>
      </c>
      <c r="Q13" s="8">
        <v>13</v>
      </c>
    </row>
    <row r="14" spans="1:17" s="5" customFormat="1" ht="20.25" customHeight="1">
      <c r="A14" s="210" t="s">
        <v>57</v>
      </c>
      <c r="B14" s="210" t="s">
        <v>88</v>
      </c>
      <c r="C14" s="36" t="s">
        <v>10</v>
      </c>
      <c r="D14" s="10" t="s">
        <v>11</v>
      </c>
      <c r="E14" s="10" t="s">
        <v>11</v>
      </c>
      <c r="F14" s="10" t="s">
        <v>11</v>
      </c>
      <c r="G14" s="10" t="s">
        <v>11</v>
      </c>
      <c r="H14" s="57">
        <f>H21+H35</f>
        <v>18752330</v>
      </c>
      <c r="I14" s="58">
        <f>I21+I35</f>
        <v>12718650</v>
      </c>
      <c r="J14" s="57">
        <f>J21+J35</f>
        <v>28522020.359999999</v>
      </c>
      <c r="K14" s="57">
        <f>K21+K35</f>
        <v>12357195.870000001</v>
      </c>
      <c r="L14" s="58">
        <f>L15+L16+L17</f>
        <v>13455104.539999999</v>
      </c>
      <c r="M14" s="58">
        <f>M45+M21+M35</f>
        <v>9724760</v>
      </c>
      <c r="N14" s="58">
        <f>N45+N21</f>
        <v>8903760</v>
      </c>
      <c r="O14" s="11"/>
      <c r="P14" s="12"/>
      <c r="Q14" s="13"/>
    </row>
    <row r="15" spans="1:17" s="5" customFormat="1" ht="33">
      <c r="A15" s="211"/>
      <c r="B15" s="211"/>
      <c r="C15" s="32" t="s">
        <v>49</v>
      </c>
      <c r="D15" s="10"/>
      <c r="E15" s="10"/>
      <c r="F15" s="10"/>
      <c r="G15" s="10"/>
      <c r="H15" s="59">
        <f>H37</f>
        <v>3257600</v>
      </c>
      <c r="I15" s="59">
        <f>I37</f>
        <v>1201958.1200000001</v>
      </c>
      <c r="J15" s="59">
        <f>J37+J41</f>
        <v>17073024.07</v>
      </c>
      <c r="K15" s="59">
        <f>K37+K41</f>
        <v>2571380.75</v>
      </c>
      <c r="L15" s="59">
        <f>L37+L47</f>
        <v>808649.25</v>
      </c>
      <c r="M15" s="59">
        <v>0</v>
      </c>
      <c r="N15" s="59">
        <v>0</v>
      </c>
      <c r="O15" s="14"/>
      <c r="P15" s="12"/>
      <c r="Q15" s="13"/>
    </row>
    <row r="16" spans="1:17" s="5" customFormat="1" ht="51.75" customHeight="1">
      <c r="A16" s="211"/>
      <c r="B16" s="211"/>
      <c r="C16" s="32" t="s">
        <v>101</v>
      </c>
      <c r="D16" s="10"/>
      <c r="E16" s="10"/>
      <c r="F16" s="10"/>
      <c r="G16" s="10"/>
      <c r="H16" s="59">
        <f>H32+H33+H38</f>
        <v>6702600</v>
      </c>
      <c r="I16" s="59">
        <f>I32+I33+I38</f>
        <v>2521961.88</v>
      </c>
      <c r="J16" s="59">
        <f>J32+J33+J38+J42</f>
        <v>2972296.29</v>
      </c>
      <c r="K16" s="59">
        <f>K32+K33+K38+K42</f>
        <v>1049459.8400000001</v>
      </c>
      <c r="L16" s="59">
        <f>L32+L33+L38+L48</f>
        <v>892100.29</v>
      </c>
      <c r="M16" s="59">
        <f>M32+M33+M48</f>
        <v>812000</v>
      </c>
      <c r="N16" s="59">
        <f>N32+N33+N48</f>
        <v>812000</v>
      </c>
      <c r="O16" s="14"/>
      <c r="P16" s="12"/>
      <c r="Q16" s="13"/>
    </row>
    <row r="17" spans="1:17" s="5" customFormat="1" ht="33.75" customHeight="1">
      <c r="A17" s="211"/>
      <c r="B17" s="211"/>
      <c r="C17" s="32" t="s">
        <v>64</v>
      </c>
      <c r="D17" s="10"/>
      <c r="E17" s="10"/>
      <c r="F17" s="10"/>
      <c r="G17" s="10"/>
      <c r="H17" s="59">
        <f>H23+H26+H27+H29+H30+H34+H39</f>
        <v>8792130</v>
      </c>
      <c r="I17" s="59">
        <f>I23+I26+I27+I29+I30+I34+I39+I24+I28</f>
        <v>8994730</v>
      </c>
      <c r="J17" s="59">
        <f>J23+J26+J27+J29+J30+J34+J39+J43+J24+J28</f>
        <v>8476700</v>
      </c>
      <c r="K17" s="59">
        <f>K23+K26+K27+K29+K30+K34+K39+K43+K44</f>
        <v>8736355.2799999993</v>
      </c>
      <c r="L17" s="59">
        <f>L23+L26+L27+L29+L30+L34+L39+L43+L49+L51+L50</f>
        <v>11754355</v>
      </c>
      <c r="M17" s="59">
        <f>M23+M26+M27+M29+M30+M34+M46+M51</f>
        <v>8912760</v>
      </c>
      <c r="N17" s="59">
        <f>N23+N26+N27+N29+N30+N34+N46+N51</f>
        <v>8091760</v>
      </c>
      <c r="O17" s="14"/>
      <c r="P17" s="12"/>
      <c r="Q17" s="13"/>
    </row>
    <row r="18" spans="1:17" s="5" customFormat="1" ht="34.5" customHeight="1">
      <c r="A18" s="211"/>
      <c r="B18" s="211"/>
      <c r="C18" s="15" t="s">
        <v>12</v>
      </c>
      <c r="D18" s="10"/>
      <c r="E18" s="10"/>
      <c r="F18" s="10"/>
      <c r="G18" s="10"/>
      <c r="H18" s="60">
        <v>18752330</v>
      </c>
      <c r="I18" s="60">
        <v>12718650</v>
      </c>
      <c r="J18" s="60">
        <f>J21+J36</f>
        <v>12834837.359999999</v>
      </c>
      <c r="K18" s="60">
        <f>K21+K36</f>
        <v>12255255.870000001</v>
      </c>
      <c r="L18" s="60">
        <f>L21+L36+L46</f>
        <v>12855104.539999999</v>
      </c>
      <c r="M18" s="60">
        <f>M21+M46</f>
        <v>9624760</v>
      </c>
      <c r="N18" s="60">
        <f>N21+N46</f>
        <v>8903760</v>
      </c>
      <c r="O18" s="14"/>
      <c r="P18" s="12"/>
      <c r="Q18" s="13"/>
    </row>
    <row r="19" spans="1:17" s="5" customFormat="1" ht="18.75" customHeight="1">
      <c r="A19" s="211"/>
      <c r="B19" s="211"/>
      <c r="C19" s="40" t="s">
        <v>82</v>
      </c>
      <c r="D19" s="41"/>
      <c r="E19" s="41"/>
      <c r="F19" s="41"/>
      <c r="G19" s="41"/>
      <c r="H19" s="60"/>
      <c r="I19" s="60"/>
      <c r="J19" s="60"/>
      <c r="K19" s="60"/>
      <c r="L19" s="60">
        <v>0</v>
      </c>
      <c r="M19" s="60">
        <v>100000</v>
      </c>
      <c r="N19" s="60">
        <v>0</v>
      </c>
      <c r="O19" s="14"/>
      <c r="P19" s="12"/>
      <c r="Q19" s="13"/>
    </row>
    <row r="20" spans="1:17" s="5" customFormat="1" ht="18.75" customHeight="1">
      <c r="A20" s="211"/>
      <c r="B20" s="211"/>
      <c r="C20" s="69" t="s">
        <v>47</v>
      </c>
      <c r="D20" s="16"/>
      <c r="E20" s="16" t="s">
        <v>11</v>
      </c>
      <c r="F20" s="16" t="s">
        <v>11</v>
      </c>
      <c r="G20" s="16" t="s">
        <v>11</v>
      </c>
      <c r="H20" s="60"/>
      <c r="I20" s="61"/>
      <c r="J20" s="60">
        <f>J43+J41+J42</f>
        <v>15687183</v>
      </c>
      <c r="K20" s="60">
        <f>K43+K41+K42+K44</f>
        <v>101940</v>
      </c>
      <c r="L20" s="61">
        <f>L50+L53</f>
        <v>2517395</v>
      </c>
      <c r="M20" s="61"/>
      <c r="N20" s="61"/>
      <c r="O20" s="14"/>
      <c r="P20" s="12"/>
      <c r="Q20" s="13"/>
    </row>
    <row r="21" spans="1:17" s="5" customFormat="1" ht="137.25" customHeight="1">
      <c r="A21" s="17" t="s">
        <v>13</v>
      </c>
      <c r="B21" s="17" t="s">
        <v>14</v>
      </c>
      <c r="C21" s="9"/>
      <c r="D21" s="10"/>
      <c r="E21" s="10"/>
      <c r="F21" s="18" t="s">
        <v>15</v>
      </c>
      <c r="G21" s="10"/>
      <c r="H21" s="43">
        <f t="shared" ref="H21:N21" si="0">H22+H25+H31</f>
        <v>7719900</v>
      </c>
      <c r="I21" s="44">
        <f t="shared" si="0"/>
        <v>8800730</v>
      </c>
      <c r="J21" s="43">
        <f t="shared" si="0"/>
        <v>8916700</v>
      </c>
      <c r="K21" s="43">
        <f t="shared" si="0"/>
        <v>8779000</v>
      </c>
      <c r="L21" s="44">
        <f>L22+L25+L31</f>
        <v>9072960</v>
      </c>
      <c r="M21" s="44">
        <f t="shared" si="0"/>
        <v>8903760</v>
      </c>
      <c r="N21" s="44">
        <f t="shared" si="0"/>
        <v>8903760</v>
      </c>
      <c r="O21" s="11"/>
      <c r="P21" s="12"/>
      <c r="Q21" s="13"/>
    </row>
    <row r="22" spans="1:17" s="5" customFormat="1" ht="57" customHeight="1">
      <c r="A22" s="19" t="s">
        <v>16</v>
      </c>
      <c r="B22" s="19" t="s">
        <v>17</v>
      </c>
      <c r="C22" s="19"/>
      <c r="D22" s="20"/>
      <c r="E22" s="21"/>
      <c r="F22" s="21" t="s">
        <v>18</v>
      </c>
      <c r="G22" s="20"/>
      <c r="H22" s="45">
        <f>H23</f>
        <v>250000</v>
      </c>
      <c r="I22" s="48">
        <f>I23+I24</f>
        <v>260000</v>
      </c>
      <c r="J22" s="45">
        <f>J23+J24</f>
        <v>150000</v>
      </c>
      <c r="K22" s="45">
        <v>150000</v>
      </c>
      <c r="L22" s="48">
        <v>150000</v>
      </c>
      <c r="M22" s="48">
        <v>150000</v>
      </c>
      <c r="N22" s="48">
        <v>150000</v>
      </c>
      <c r="O22" s="151" t="s">
        <v>67</v>
      </c>
      <c r="P22" s="62"/>
      <c r="Q22" s="165" t="s">
        <v>53</v>
      </c>
    </row>
    <row r="23" spans="1:17" s="5" customFormat="1" ht="27" customHeight="1">
      <c r="A23" s="188" t="s">
        <v>19</v>
      </c>
      <c r="B23" s="188" t="s">
        <v>20</v>
      </c>
      <c r="C23" s="188" t="s">
        <v>12</v>
      </c>
      <c r="D23" s="7">
        <v>920</v>
      </c>
      <c r="E23" s="22" t="s">
        <v>21</v>
      </c>
      <c r="F23" s="22" t="s">
        <v>22</v>
      </c>
      <c r="G23" s="7">
        <v>240</v>
      </c>
      <c r="H23" s="46">
        <v>250000</v>
      </c>
      <c r="I23" s="47">
        <f>130000+130000-220000</f>
        <v>40000</v>
      </c>
      <c r="J23" s="46">
        <v>150000</v>
      </c>
      <c r="K23" s="46">
        <v>150000</v>
      </c>
      <c r="L23" s="47">
        <v>150000</v>
      </c>
      <c r="M23" s="47">
        <v>150000</v>
      </c>
      <c r="N23" s="47">
        <v>150000</v>
      </c>
      <c r="O23" s="152"/>
      <c r="P23" s="152" t="s">
        <v>68</v>
      </c>
      <c r="Q23" s="166"/>
    </row>
    <row r="24" spans="1:17" s="5" customFormat="1" ht="26.25" customHeight="1">
      <c r="A24" s="189"/>
      <c r="B24" s="189"/>
      <c r="C24" s="189"/>
      <c r="D24" s="7">
        <v>920</v>
      </c>
      <c r="E24" s="22" t="s">
        <v>21</v>
      </c>
      <c r="F24" s="22" t="s">
        <v>22</v>
      </c>
      <c r="G24" s="7">
        <v>350</v>
      </c>
      <c r="H24" s="46"/>
      <c r="I24" s="47">
        <v>220000</v>
      </c>
      <c r="J24" s="46"/>
      <c r="K24" s="46"/>
      <c r="L24" s="47"/>
      <c r="M24" s="47"/>
      <c r="N24" s="47"/>
      <c r="O24" s="153"/>
      <c r="P24" s="190"/>
      <c r="Q24" s="167"/>
    </row>
    <row r="25" spans="1:17" s="5" customFormat="1" ht="36.75" customHeight="1">
      <c r="A25" s="19" t="s">
        <v>23</v>
      </c>
      <c r="B25" s="19" t="s">
        <v>24</v>
      </c>
      <c r="C25" s="19"/>
      <c r="D25" s="20"/>
      <c r="E25" s="21"/>
      <c r="F25" s="21" t="s">
        <v>25</v>
      </c>
      <c r="G25" s="20"/>
      <c r="H25" s="45">
        <f>H26+H27+H29+H30</f>
        <v>6892500</v>
      </c>
      <c r="I25" s="48">
        <f>SUM(I26:I30)</f>
        <v>7824430</v>
      </c>
      <c r="J25" s="45">
        <f>SUM(J26:J30)</f>
        <v>7288700</v>
      </c>
      <c r="K25" s="45">
        <f>SUM(K26:K30)</f>
        <v>7639000</v>
      </c>
      <c r="L25" s="48">
        <f>L26+L27+L29+L30</f>
        <v>7915960</v>
      </c>
      <c r="M25" s="48">
        <v>7746760</v>
      </c>
      <c r="N25" s="48">
        <v>7746760</v>
      </c>
      <c r="O25" s="63"/>
      <c r="P25" s="64"/>
      <c r="Q25" s="154" t="s">
        <v>51</v>
      </c>
    </row>
    <row r="26" spans="1:17" s="5" customFormat="1" ht="16.5">
      <c r="A26" s="181" t="s">
        <v>19</v>
      </c>
      <c r="B26" s="181" t="s">
        <v>26</v>
      </c>
      <c r="C26" s="181" t="s">
        <v>12</v>
      </c>
      <c r="D26" s="16">
        <v>920</v>
      </c>
      <c r="E26" s="23" t="s">
        <v>27</v>
      </c>
      <c r="F26" s="23" t="s">
        <v>28</v>
      </c>
      <c r="G26" s="16">
        <v>120</v>
      </c>
      <c r="H26" s="46">
        <v>5305400</v>
      </c>
      <c r="I26" s="47">
        <f>4744900+1062930-24801-113550</f>
        <v>5669479</v>
      </c>
      <c r="J26" s="46">
        <v>5052000</v>
      </c>
      <c r="K26" s="46">
        <v>5462148</v>
      </c>
      <c r="L26" s="46">
        <v>5820900</v>
      </c>
      <c r="M26" s="46">
        <v>5820900</v>
      </c>
      <c r="N26" s="46">
        <v>5820900</v>
      </c>
      <c r="O26" s="168"/>
      <c r="P26" s="153" t="s">
        <v>69</v>
      </c>
      <c r="Q26" s="155"/>
    </row>
    <row r="27" spans="1:17" s="5" customFormat="1" ht="16.5">
      <c r="A27" s="181"/>
      <c r="B27" s="181"/>
      <c r="C27" s="181"/>
      <c r="D27" s="16">
        <v>920</v>
      </c>
      <c r="E27" s="23" t="s">
        <v>27</v>
      </c>
      <c r="F27" s="23" t="s">
        <v>28</v>
      </c>
      <c r="G27" s="16">
        <v>240</v>
      </c>
      <c r="H27" s="46">
        <v>1479600</v>
      </c>
      <c r="I27" s="47">
        <v>1937150</v>
      </c>
      <c r="J27" s="46">
        <v>2154600</v>
      </c>
      <c r="K27" s="46">
        <v>1988360</v>
      </c>
      <c r="L27" s="46">
        <v>2023060</v>
      </c>
      <c r="M27" s="46">
        <v>1853860</v>
      </c>
      <c r="N27" s="46">
        <v>1853860</v>
      </c>
      <c r="O27" s="214"/>
      <c r="P27" s="183"/>
      <c r="Q27" s="155"/>
    </row>
    <row r="28" spans="1:17" s="5" customFormat="1" ht="16.5">
      <c r="A28" s="181"/>
      <c r="B28" s="181"/>
      <c r="C28" s="181"/>
      <c r="D28" s="16">
        <v>920</v>
      </c>
      <c r="E28" s="23" t="s">
        <v>27</v>
      </c>
      <c r="F28" s="23" t="s">
        <v>28</v>
      </c>
      <c r="G28" s="16">
        <v>320</v>
      </c>
      <c r="H28" s="46"/>
      <c r="I28" s="47">
        <v>24801</v>
      </c>
      <c r="J28" s="46"/>
      <c r="K28" s="46"/>
      <c r="L28" s="47"/>
      <c r="M28" s="47"/>
      <c r="N28" s="47"/>
      <c r="O28" s="214"/>
      <c r="P28" s="183"/>
      <c r="Q28" s="155"/>
    </row>
    <row r="29" spans="1:17" s="5" customFormat="1" ht="16.5">
      <c r="A29" s="181"/>
      <c r="B29" s="181"/>
      <c r="C29" s="181"/>
      <c r="D29" s="16">
        <v>920</v>
      </c>
      <c r="E29" s="23" t="s">
        <v>27</v>
      </c>
      <c r="F29" s="23" t="s">
        <v>28</v>
      </c>
      <c r="G29" s="16">
        <v>830</v>
      </c>
      <c r="H29" s="46">
        <v>14000</v>
      </c>
      <c r="I29" s="47">
        <v>57000</v>
      </c>
      <c r="J29" s="46">
        <v>7200</v>
      </c>
      <c r="K29" s="46">
        <v>0</v>
      </c>
      <c r="L29" s="46">
        <v>15000</v>
      </c>
      <c r="M29" s="46">
        <v>15000</v>
      </c>
      <c r="N29" s="46">
        <v>15000</v>
      </c>
      <c r="O29" s="214"/>
      <c r="P29" s="183"/>
      <c r="Q29" s="155"/>
    </row>
    <row r="30" spans="1:17" s="5" customFormat="1" ht="16.5">
      <c r="A30" s="181"/>
      <c r="B30" s="181"/>
      <c r="C30" s="181"/>
      <c r="D30" s="16">
        <v>920</v>
      </c>
      <c r="E30" s="23" t="s">
        <v>27</v>
      </c>
      <c r="F30" s="23" t="s">
        <v>28</v>
      </c>
      <c r="G30" s="72">
        <v>850</v>
      </c>
      <c r="H30" s="46">
        <v>93500</v>
      </c>
      <c r="I30" s="47">
        <v>136000</v>
      </c>
      <c r="J30" s="46">
        <v>74900</v>
      </c>
      <c r="K30" s="46">
        <v>188492</v>
      </c>
      <c r="L30" s="46">
        <v>57000</v>
      </c>
      <c r="M30" s="46">
        <v>57000</v>
      </c>
      <c r="N30" s="46">
        <v>57000</v>
      </c>
      <c r="O30" s="214"/>
      <c r="P30" s="183"/>
      <c r="Q30" s="168"/>
    </row>
    <row r="31" spans="1:17" s="5" customFormat="1" ht="38.25" customHeight="1">
      <c r="A31" s="19" t="s">
        <v>29</v>
      </c>
      <c r="B31" s="19" t="s">
        <v>30</v>
      </c>
      <c r="C31" s="19"/>
      <c r="D31" s="20"/>
      <c r="E31" s="21"/>
      <c r="F31" s="21" t="s">
        <v>31</v>
      </c>
      <c r="G31" s="20"/>
      <c r="H31" s="45">
        <f>H32+H33+H34</f>
        <v>577400</v>
      </c>
      <c r="I31" s="48">
        <f>I32+I33+I34</f>
        <v>716300</v>
      </c>
      <c r="J31" s="45">
        <f>J32+J33+J34</f>
        <v>1478000</v>
      </c>
      <c r="K31" s="45">
        <f>K32+K33+K34</f>
        <v>990000</v>
      </c>
      <c r="L31" s="48">
        <v>1007000</v>
      </c>
      <c r="M31" s="48">
        <v>1007000</v>
      </c>
      <c r="N31" s="48">
        <v>1007000</v>
      </c>
      <c r="O31" s="151" t="s">
        <v>32</v>
      </c>
      <c r="P31" s="64"/>
      <c r="Q31" s="154" t="s">
        <v>52</v>
      </c>
    </row>
    <row r="32" spans="1:17" s="5" customFormat="1" ht="16.5">
      <c r="A32" s="181" t="s">
        <v>19</v>
      </c>
      <c r="B32" s="181" t="s">
        <v>33</v>
      </c>
      <c r="C32" s="181" t="s">
        <v>34</v>
      </c>
      <c r="D32" s="7">
        <v>920</v>
      </c>
      <c r="E32" s="22" t="s">
        <v>21</v>
      </c>
      <c r="F32" s="22" t="s">
        <v>35</v>
      </c>
      <c r="G32" s="7">
        <v>120</v>
      </c>
      <c r="H32" s="46">
        <v>328600</v>
      </c>
      <c r="I32" s="47">
        <v>462490</v>
      </c>
      <c r="J32" s="47">
        <v>735900</v>
      </c>
      <c r="K32" s="46">
        <v>663000</v>
      </c>
      <c r="L32" s="46">
        <v>714000</v>
      </c>
      <c r="M32" s="46">
        <v>714000</v>
      </c>
      <c r="N32" s="46">
        <v>714000</v>
      </c>
      <c r="O32" s="152"/>
      <c r="P32" s="152" t="s">
        <v>70</v>
      </c>
      <c r="Q32" s="155"/>
    </row>
    <row r="33" spans="1:17" s="5" customFormat="1" ht="51.75" customHeight="1">
      <c r="A33" s="181"/>
      <c r="B33" s="181"/>
      <c r="C33" s="181"/>
      <c r="D33" s="7">
        <v>920</v>
      </c>
      <c r="E33" s="22" t="s">
        <v>21</v>
      </c>
      <c r="F33" s="22" t="s">
        <v>35</v>
      </c>
      <c r="G33" s="7">
        <v>240</v>
      </c>
      <c r="H33" s="46">
        <v>91400</v>
      </c>
      <c r="I33" s="47">
        <v>39510</v>
      </c>
      <c r="J33" s="46">
        <v>547100</v>
      </c>
      <c r="K33" s="46">
        <v>132000</v>
      </c>
      <c r="L33" s="46">
        <v>98000</v>
      </c>
      <c r="M33" s="46">
        <v>98000</v>
      </c>
      <c r="N33" s="46">
        <v>98000</v>
      </c>
      <c r="O33" s="152"/>
      <c r="P33" s="153"/>
      <c r="Q33" s="155"/>
    </row>
    <row r="34" spans="1:17" s="5" customFormat="1" ht="62.25" customHeight="1">
      <c r="A34" s="69" t="s">
        <v>36</v>
      </c>
      <c r="B34" s="69" t="s">
        <v>37</v>
      </c>
      <c r="C34" s="69" t="s">
        <v>12</v>
      </c>
      <c r="D34" s="7">
        <v>920</v>
      </c>
      <c r="E34" s="22" t="s">
        <v>21</v>
      </c>
      <c r="F34" s="22" t="s">
        <v>38</v>
      </c>
      <c r="G34" s="7">
        <v>244</v>
      </c>
      <c r="H34" s="46">
        <v>157400</v>
      </c>
      <c r="I34" s="47">
        <v>214300</v>
      </c>
      <c r="J34" s="46">
        <v>195000</v>
      </c>
      <c r="K34" s="46">
        <v>195000</v>
      </c>
      <c r="L34" s="47">
        <v>195000</v>
      </c>
      <c r="M34" s="47">
        <v>195000</v>
      </c>
      <c r="N34" s="47">
        <v>195000</v>
      </c>
      <c r="O34" s="153"/>
      <c r="P34" s="4" t="s">
        <v>37</v>
      </c>
      <c r="Q34" s="168"/>
    </row>
    <row r="35" spans="1:17" s="5" customFormat="1" ht="38.25" customHeight="1">
      <c r="A35" s="17" t="s">
        <v>39</v>
      </c>
      <c r="B35" s="17" t="s">
        <v>90</v>
      </c>
      <c r="C35" s="17"/>
      <c r="D35" s="10"/>
      <c r="E35" s="24"/>
      <c r="F35" s="18" t="s">
        <v>40</v>
      </c>
      <c r="G35" s="10"/>
      <c r="H35" s="43">
        <f>H36</f>
        <v>11032430</v>
      </c>
      <c r="I35" s="44">
        <f>I36</f>
        <v>3917920</v>
      </c>
      <c r="J35" s="43">
        <f>J36+J40</f>
        <v>19605320.359999999</v>
      </c>
      <c r="K35" s="43">
        <f>K36+K40</f>
        <v>3578195.87</v>
      </c>
      <c r="L35" s="44">
        <f>L36</f>
        <v>0</v>
      </c>
      <c r="M35" s="44">
        <v>0</v>
      </c>
      <c r="N35" s="44">
        <v>0</v>
      </c>
      <c r="O35" s="25"/>
      <c r="P35" s="4"/>
      <c r="Q35" s="71"/>
    </row>
    <row r="36" spans="1:17" s="5" customFormat="1" ht="103.5" customHeight="1">
      <c r="A36" s="19" t="s">
        <v>16</v>
      </c>
      <c r="B36" s="19" t="s">
        <v>41</v>
      </c>
      <c r="C36" s="19"/>
      <c r="D36" s="26"/>
      <c r="E36" s="27"/>
      <c r="F36" s="21" t="s">
        <v>42</v>
      </c>
      <c r="G36" s="26"/>
      <c r="H36" s="45">
        <v>11032430</v>
      </c>
      <c r="I36" s="48">
        <f>SUM(I37:I39)</f>
        <v>3917920</v>
      </c>
      <c r="J36" s="48">
        <f>SUM(J37:J39)</f>
        <v>3918137.36</v>
      </c>
      <c r="K36" s="48">
        <f>SUM(K37:K39)</f>
        <v>3476255.87</v>
      </c>
      <c r="L36" s="48"/>
      <c r="M36" s="48"/>
      <c r="N36" s="48"/>
      <c r="O36" s="151" t="s">
        <v>66</v>
      </c>
      <c r="P36" s="64"/>
      <c r="Q36" s="154" t="s">
        <v>43</v>
      </c>
    </row>
    <row r="37" spans="1:17" s="5" customFormat="1" ht="36.75" customHeight="1">
      <c r="A37" s="181" t="s">
        <v>19</v>
      </c>
      <c r="B37" s="159" t="s">
        <v>56</v>
      </c>
      <c r="C37" s="69" t="s">
        <v>50</v>
      </c>
      <c r="D37" s="7">
        <v>920</v>
      </c>
      <c r="E37" s="22">
        <v>1003</v>
      </c>
      <c r="F37" s="22" t="s">
        <v>44</v>
      </c>
      <c r="G37" s="7">
        <v>322</v>
      </c>
      <c r="H37" s="46">
        <v>3257600</v>
      </c>
      <c r="I37" s="47">
        <v>1201958.1200000001</v>
      </c>
      <c r="J37" s="46">
        <v>2940157.07</v>
      </c>
      <c r="K37" s="46">
        <v>2571380.75</v>
      </c>
      <c r="L37" s="47"/>
      <c r="M37" s="47"/>
      <c r="N37" s="47"/>
      <c r="O37" s="152"/>
      <c r="P37" s="152" t="s">
        <v>92</v>
      </c>
      <c r="Q37" s="155"/>
    </row>
    <row r="38" spans="1:17" s="5" customFormat="1" ht="38.25" customHeight="1">
      <c r="A38" s="182"/>
      <c r="B38" s="160"/>
      <c r="C38" s="35" t="s">
        <v>34</v>
      </c>
      <c r="D38" s="28"/>
      <c r="E38" s="28"/>
      <c r="F38" s="29" t="s">
        <v>45</v>
      </c>
      <c r="G38" s="31">
        <v>320</v>
      </c>
      <c r="H38" s="49">
        <v>6282600</v>
      </c>
      <c r="I38" s="50">
        <v>2019961.88</v>
      </c>
      <c r="J38" s="51">
        <v>290980.28999999998</v>
      </c>
      <c r="K38" s="51">
        <v>254459.84</v>
      </c>
      <c r="L38" s="50"/>
      <c r="M38" s="50"/>
      <c r="N38" s="50"/>
      <c r="O38" s="152"/>
      <c r="P38" s="152"/>
      <c r="Q38" s="155"/>
    </row>
    <row r="39" spans="1:17" s="5" customFormat="1" ht="38.25" customHeight="1">
      <c r="A39" s="182"/>
      <c r="B39" s="161"/>
      <c r="C39" s="35" t="s">
        <v>12</v>
      </c>
      <c r="D39" s="28"/>
      <c r="E39" s="28"/>
      <c r="F39" s="29" t="s">
        <v>46</v>
      </c>
      <c r="G39" s="31">
        <v>320</v>
      </c>
      <c r="H39" s="49">
        <v>1492230</v>
      </c>
      <c r="I39" s="47">
        <v>696000</v>
      </c>
      <c r="J39" s="46">
        <v>687000</v>
      </c>
      <c r="K39" s="46">
        <v>650415.28</v>
      </c>
      <c r="L39" s="47"/>
      <c r="M39" s="47"/>
      <c r="N39" s="47"/>
      <c r="O39" s="153"/>
      <c r="P39" s="153"/>
      <c r="Q39" s="155"/>
    </row>
    <row r="40" spans="1:17" s="5" customFormat="1" ht="86.25" customHeight="1">
      <c r="A40" s="19" t="s">
        <v>23</v>
      </c>
      <c r="B40" s="19" t="s">
        <v>71</v>
      </c>
      <c r="C40" s="28"/>
      <c r="D40" s="28"/>
      <c r="E40" s="28"/>
      <c r="F40" s="28"/>
      <c r="G40" s="28"/>
      <c r="H40" s="49"/>
      <c r="I40" s="50"/>
      <c r="J40" s="52">
        <f>J41+J42+J43</f>
        <v>15687183</v>
      </c>
      <c r="K40" s="52">
        <f>K41+K42+K43+K44</f>
        <v>101940</v>
      </c>
      <c r="L40" s="50"/>
      <c r="M40" s="50"/>
      <c r="N40" s="50"/>
      <c r="O40" s="183" t="s">
        <v>65</v>
      </c>
      <c r="P40" s="64"/>
      <c r="Q40" s="184" t="s">
        <v>54</v>
      </c>
    </row>
    <row r="41" spans="1:17" s="5" customFormat="1" ht="18" customHeight="1">
      <c r="A41" s="185" t="s">
        <v>19</v>
      </c>
      <c r="B41" s="151" t="s">
        <v>74</v>
      </c>
      <c r="C41" s="4" t="s">
        <v>72</v>
      </c>
      <c r="D41" s="4"/>
      <c r="E41" s="30"/>
      <c r="F41" s="30"/>
      <c r="G41" s="30"/>
      <c r="H41" s="47"/>
      <c r="I41" s="47"/>
      <c r="J41" s="47">
        <v>14132867</v>
      </c>
      <c r="K41" s="47">
        <v>0</v>
      </c>
      <c r="L41" s="50"/>
      <c r="M41" s="50"/>
      <c r="N41" s="50"/>
      <c r="O41" s="183"/>
      <c r="P41" s="152" t="s">
        <v>55</v>
      </c>
      <c r="Q41" s="184"/>
    </row>
    <row r="42" spans="1:17" s="5" customFormat="1" ht="19.5" customHeight="1">
      <c r="A42" s="186"/>
      <c r="B42" s="152"/>
      <c r="C42" s="68" t="s">
        <v>73</v>
      </c>
      <c r="D42" s="4"/>
      <c r="E42" s="30"/>
      <c r="F42" s="30"/>
      <c r="G42" s="30"/>
      <c r="H42" s="53"/>
      <c r="I42" s="53"/>
      <c r="J42" s="53">
        <v>1398316</v>
      </c>
      <c r="K42" s="53">
        <v>0</v>
      </c>
      <c r="L42" s="74"/>
      <c r="M42" s="74"/>
      <c r="N42" s="74"/>
      <c r="O42" s="183"/>
      <c r="P42" s="152"/>
      <c r="Q42" s="184"/>
    </row>
    <row r="43" spans="1:17" ht="19.5" customHeight="1">
      <c r="A43" s="187"/>
      <c r="B43" s="153"/>
      <c r="C43" s="4" t="s">
        <v>47</v>
      </c>
      <c r="D43" s="70"/>
      <c r="E43" s="70"/>
      <c r="F43" s="70"/>
      <c r="G43" s="70"/>
      <c r="H43" s="47"/>
      <c r="I43" s="47"/>
      <c r="J43" s="47">
        <v>156000</v>
      </c>
      <c r="K43" s="50">
        <v>0</v>
      </c>
      <c r="L43" s="50"/>
      <c r="M43" s="50"/>
      <c r="N43" s="50"/>
      <c r="O43" s="183"/>
      <c r="P43" s="152"/>
      <c r="Q43" s="184"/>
    </row>
    <row r="44" spans="1:17" ht="36.75" customHeight="1">
      <c r="A44" s="33" t="s">
        <v>36</v>
      </c>
      <c r="B44" s="34" t="s">
        <v>63</v>
      </c>
      <c r="C44" s="4" t="s">
        <v>47</v>
      </c>
      <c r="D44" s="70"/>
      <c r="E44" s="70"/>
      <c r="F44" s="70"/>
      <c r="G44" s="70"/>
      <c r="H44" s="47"/>
      <c r="I44" s="47"/>
      <c r="J44" s="47">
        <v>0</v>
      </c>
      <c r="K44" s="50">
        <v>101940</v>
      </c>
      <c r="L44" s="50"/>
      <c r="M44" s="50"/>
      <c r="N44" s="50"/>
      <c r="O44" s="183"/>
      <c r="P44" s="153"/>
      <c r="Q44" s="184"/>
    </row>
    <row r="45" spans="1:17" ht="36.75" customHeight="1">
      <c r="A45" s="17" t="s">
        <v>75</v>
      </c>
      <c r="B45" s="17" t="s">
        <v>91</v>
      </c>
      <c r="C45" s="17"/>
      <c r="D45" s="10"/>
      <c r="E45" s="24"/>
      <c r="F45" s="18" t="s">
        <v>40</v>
      </c>
      <c r="G45" s="10"/>
      <c r="H45" s="43">
        <f>H46</f>
        <v>0</v>
      </c>
      <c r="I45" s="44">
        <f>I46</f>
        <v>0</v>
      </c>
      <c r="J45" s="43">
        <f>J46</f>
        <v>0</v>
      </c>
      <c r="K45" s="43">
        <f>K46</f>
        <v>0</v>
      </c>
      <c r="L45" s="44">
        <f>L46+L51</f>
        <v>4382144.54</v>
      </c>
      <c r="M45" s="44">
        <f>M46+M51</f>
        <v>821000</v>
      </c>
      <c r="N45" s="44">
        <f>N46+N51</f>
        <v>0</v>
      </c>
      <c r="O45" s="25"/>
      <c r="P45" s="4"/>
      <c r="Q45" s="71"/>
    </row>
    <row r="46" spans="1:17" ht="103.5" customHeight="1">
      <c r="A46" s="19" t="s">
        <v>16</v>
      </c>
      <c r="B46" s="19" t="s">
        <v>41</v>
      </c>
      <c r="C46" s="19"/>
      <c r="D46" s="26"/>
      <c r="E46" s="27"/>
      <c r="F46" s="21" t="s">
        <v>42</v>
      </c>
      <c r="G46" s="26"/>
      <c r="H46" s="45"/>
      <c r="I46" s="48"/>
      <c r="J46" s="48"/>
      <c r="K46" s="48"/>
      <c r="L46" s="48">
        <f>L47+L48+L49+L50</f>
        <v>3782144.54</v>
      </c>
      <c r="M46" s="48">
        <f>M47+M48+M49</f>
        <v>721000</v>
      </c>
      <c r="N46" s="48">
        <v>0</v>
      </c>
      <c r="O46" s="151" t="s">
        <v>89</v>
      </c>
      <c r="P46" s="64"/>
      <c r="Q46" s="154" t="s">
        <v>77</v>
      </c>
    </row>
    <row r="47" spans="1:17" ht="41.25" customHeight="1">
      <c r="A47" s="156" t="s">
        <v>19</v>
      </c>
      <c r="B47" s="159" t="s">
        <v>84</v>
      </c>
      <c r="C47" s="69" t="s">
        <v>50</v>
      </c>
      <c r="D47" s="7">
        <v>920</v>
      </c>
      <c r="E47" s="22">
        <v>1003</v>
      </c>
      <c r="F47" s="22" t="s">
        <v>44</v>
      </c>
      <c r="G47" s="7">
        <v>322</v>
      </c>
      <c r="H47" s="46"/>
      <c r="I47" s="47"/>
      <c r="J47" s="46"/>
      <c r="K47" s="46"/>
      <c r="L47" s="47">
        <v>808649.25</v>
      </c>
      <c r="M47" s="47"/>
      <c r="N47" s="47"/>
      <c r="O47" s="152"/>
      <c r="P47" s="152" t="s">
        <v>76</v>
      </c>
      <c r="Q47" s="155"/>
    </row>
    <row r="48" spans="1:17" ht="33">
      <c r="A48" s="157"/>
      <c r="B48" s="160"/>
      <c r="C48" s="35" t="s">
        <v>34</v>
      </c>
      <c r="D48" s="28"/>
      <c r="E48" s="28"/>
      <c r="F48" s="29" t="s">
        <v>45</v>
      </c>
      <c r="G48" s="31">
        <v>320</v>
      </c>
      <c r="H48" s="49"/>
      <c r="I48" s="50"/>
      <c r="J48" s="51"/>
      <c r="K48" s="51"/>
      <c r="L48" s="50">
        <v>80100.289999999994</v>
      </c>
      <c r="M48" s="50"/>
      <c r="N48" s="50"/>
      <c r="O48" s="152"/>
      <c r="P48" s="152"/>
      <c r="Q48" s="155"/>
    </row>
    <row r="49" spans="1:17" ht="43.5" customHeight="1">
      <c r="A49" s="158"/>
      <c r="B49" s="161"/>
      <c r="C49" s="35" t="s">
        <v>12</v>
      </c>
      <c r="D49" s="28"/>
      <c r="E49" s="28"/>
      <c r="F49" s="29" t="s">
        <v>46</v>
      </c>
      <c r="G49" s="31">
        <v>320</v>
      </c>
      <c r="H49" s="49"/>
      <c r="I49" s="47"/>
      <c r="J49" s="46"/>
      <c r="K49" s="46"/>
      <c r="L49" s="54">
        <v>976000</v>
      </c>
      <c r="M49" s="54">
        <v>721000</v>
      </c>
      <c r="N49" s="54">
        <v>0</v>
      </c>
      <c r="O49" s="153"/>
      <c r="P49" s="153"/>
      <c r="Q49" s="155"/>
    </row>
    <row r="50" spans="1:17" ht="117.75" customHeight="1">
      <c r="A50" s="83" t="s">
        <v>36</v>
      </c>
      <c r="B50" s="84" t="s">
        <v>99</v>
      </c>
      <c r="C50" s="67" t="s">
        <v>47</v>
      </c>
      <c r="D50" s="28"/>
      <c r="E50" s="28"/>
      <c r="F50" s="29"/>
      <c r="G50" s="31"/>
      <c r="H50" s="49"/>
      <c r="I50" s="47"/>
      <c r="J50" s="46"/>
      <c r="K50" s="46"/>
      <c r="L50" s="54">
        <v>1917395</v>
      </c>
      <c r="M50" s="54"/>
      <c r="N50" s="54"/>
      <c r="O50" s="85" t="s">
        <v>100</v>
      </c>
      <c r="P50" s="86" t="s">
        <v>98</v>
      </c>
      <c r="Q50" s="87" t="s">
        <v>102</v>
      </c>
    </row>
    <row r="51" spans="1:17" ht="54" customHeight="1">
      <c r="A51" s="37" t="s">
        <v>86</v>
      </c>
      <c r="B51" s="38" t="s">
        <v>78</v>
      </c>
      <c r="C51" s="4"/>
      <c r="D51" s="70"/>
      <c r="E51" s="70"/>
      <c r="F51" s="70"/>
      <c r="G51" s="70"/>
      <c r="H51" s="47"/>
      <c r="I51" s="47"/>
      <c r="J51" s="47"/>
      <c r="K51" s="50"/>
      <c r="L51" s="55">
        <f>L52+L53</f>
        <v>600000</v>
      </c>
      <c r="M51" s="55">
        <v>100000</v>
      </c>
      <c r="N51" s="55">
        <v>0</v>
      </c>
      <c r="O51" s="162" t="s">
        <v>96</v>
      </c>
      <c r="P51" s="75"/>
      <c r="Q51" s="165" t="s">
        <v>87</v>
      </c>
    </row>
    <row r="52" spans="1:17" ht="38.25" customHeight="1">
      <c r="A52" s="65" t="s">
        <v>19</v>
      </c>
      <c r="B52" s="65" t="s">
        <v>83</v>
      </c>
      <c r="C52" s="65" t="s">
        <v>82</v>
      </c>
      <c r="D52" s="65"/>
      <c r="E52" s="65"/>
      <c r="F52" s="65"/>
      <c r="G52" s="65"/>
      <c r="H52" s="76"/>
      <c r="I52" s="56"/>
      <c r="J52" s="76"/>
      <c r="K52" s="76"/>
      <c r="L52" s="56">
        <v>0</v>
      </c>
      <c r="M52" s="56">
        <v>100000</v>
      </c>
      <c r="N52" s="56">
        <v>0</v>
      </c>
      <c r="O52" s="163"/>
      <c r="P52" s="75" t="s">
        <v>97</v>
      </c>
      <c r="Q52" s="166"/>
    </row>
    <row r="53" spans="1:17" ht="66" customHeight="1">
      <c r="A53" s="65" t="s">
        <v>36</v>
      </c>
      <c r="B53" s="66" t="s">
        <v>93</v>
      </c>
      <c r="C53" s="67" t="s">
        <v>47</v>
      </c>
      <c r="D53" s="77">
        <v>911</v>
      </c>
      <c r="E53" s="77">
        <v>801</v>
      </c>
      <c r="F53" s="78" t="s">
        <v>95</v>
      </c>
      <c r="G53" s="77">
        <v>54</v>
      </c>
      <c r="H53" s="79"/>
      <c r="I53" s="80"/>
      <c r="J53" s="79"/>
      <c r="K53" s="79"/>
      <c r="L53" s="81">
        <v>600000</v>
      </c>
      <c r="M53" s="80"/>
      <c r="N53" s="80"/>
      <c r="O53" s="164"/>
      <c r="P53" s="82" t="s">
        <v>94</v>
      </c>
      <c r="Q53" s="167"/>
    </row>
    <row r="54" spans="1:17" ht="15" customHeight="1">
      <c r="L54" s="39"/>
      <c r="M54" s="39"/>
      <c r="N54" s="39"/>
      <c r="O54" s="39"/>
      <c r="P54" s="39"/>
      <c r="Q54" s="39"/>
    </row>
    <row r="55" spans="1:17" hidden="1">
      <c r="L55" s="39"/>
      <c r="M55" s="39"/>
      <c r="N55" s="39"/>
      <c r="O55" s="39"/>
      <c r="P55" s="39"/>
      <c r="Q55" s="39"/>
    </row>
    <row r="56" spans="1:17">
      <c r="L56" s="39"/>
      <c r="M56" s="39"/>
      <c r="N56" s="39"/>
      <c r="O56" s="39"/>
      <c r="P56" s="39"/>
      <c r="Q56" s="39"/>
    </row>
    <row r="57" spans="1:17">
      <c r="A57" s="212" t="s">
        <v>81</v>
      </c>
      <c r="B57" s="212"/>
      <c r="C57" s="212"/>
      <c r="L57" s="39"/>
      <c r="M57" s="39"/>
      <c r="N57" s="39"/>
      <c r="O57" s="39"/>
      <c r="P57" s="39"/>
      <c r="Q57" s="39"/>
    </row>
    <row r="58" spans="1:17">
      <c r="A58" s="212"/>
      <c r="B58" s="212"/>
      <c r="C58" s="212"/>
      <c r="L58" s="39"/>
      <c r="M58" s="39"/>
      <c r="N58" s="39"/>
      <c r="O58" s="39"/>
      <c r="P58" s="39"/>
      <c r="Q58" s="39"/>
    </row>
    <row r="59" spans="1:17">
      <c r="A59" s="212"/>
      <c r="B59" s="212"/>
      <c r="C59" s="212"/>
      <c r="L59" s="39"/>
      <c r="M59" s="39"/>
      <c r="N59" s="39"/>
      <c r="O59" s="39"/>
      <c r="P59" s="39"/>
      <c r="Q59" s="39"/>
    </row>
    <row r="60" spans="1:17" ht="15.75">
      <c r="A60" s="212"/>
      <c r="B60" s="212"/>
      <c r="C60" s="212"/>
      <c r="L60" s="213" t="s">
        <v>80</v>
      </c>
      <c r="M60" s="213"/>
      <c r="N60" s="213"/>
      <c r="O60" s="39"/>
      <c r="P60" s="39"/>
      <c r="Q60" s="39"/>
    </row>
    <row r="61" spans="1:17">
      <c r="L61" s="39"/>
      <c r="M61" s="39"/>
      <c r="N61" s="39"/>
      <c r="O61" s="39"/>
      <c r="P61" s="39"/>
      <c r="Q61" s="39"/>
    </row>
    <row r="62" spans="1:17">
      <c r="L62" s="39"/>
      <c r="M62" s="39"/>
      <c r="N62" s="39"/>
      <c r="O62" s="39"/>
      <c r="P62" s="39"/>
      <c r="Q62" s="39"/>
    </row>
    <row r="63" spans="1:17">
      <c r="L63" s="39"/>
      <c r="M63" s="39"/>
      <c r="N63" s="39"/>
      <c r="O63" s="39"/>
      <c r="P63" s="39"/>
      <c r="Q63" s="39"/>
    </row>
    <row r="64" spans="1:17">
      <c r="L64" s="39"/>
      <c r="M64" s="39"/>
      <c r="N64" s="39"/>
      <c r="O64" s="39"/>
      <c r="P64" s="39"/>
      <c r="Q64" s="39"/>
    </row>
    <row r="65" spans="12:17">
      <c r="L65" s="39"/>
      <c r="M65" s="39"/>
      <c r="N65" s="39"/>
      <c r="O65" s="39"/>
      <c r="P65" s="39"/>
      <c r="Q65" s="39"/>
    </row>
    <row r="66" spans="12:17">
      <c r="L66" s="39"/>
      <c r="M66" s="39"/>
      <c r="N66" s="39"/>
      <c r="O66" s="39"/>
      <c r="P66" s="39"/>
      <c r="Q66" s="39"/>
    </row>
    <row r="67" spans="12:17">
      <c r="L67" s="39"/>
      <c r="M67" s="39"/>
      <c r="N67" s="39"/>
      <c r="O67" s="39"/>
      <c r="P67" s="39"/>
      <c r="Q67" s="39"/>
    </row>
    <row r="68" spans="12:17">
      <c r="L68" s="39"/>
      <c r="M68" s="39"/>
      <c r="N68" s="39"/>
      <c r="O68" s="39"/>
      <c r="P68" s="39"/>
      <c r="Q68" s="39"/>
    </row>
    <row r="69" spans="12:17">
      <c r="L69" s="39"/>
      <c r="M69" s="39"/>
      <c r="N69" s="39"/>
      <c r="O69" s="39"/>
      <c r="P69" s="39"/>
      <c r="Q69" s="39"/>
    </row>
    <row r="70" spans="12:17">
      <c r="L70" s="39"/>
      <c r="M70" s="39"/>
      <c r="N70" s="39"/>
      <c r="O70" s="39"/>
      <c r="P70" s="39"/>
      <c r="Q70" s="39"/>
    </row>
    <row r="71" spans="12:17">
      <c r="L71" s="39"/>
      <c r="M71" s="39"/>
      <c r="N71" s="39"/>
      <c r="O71" s="39"/>
      <c r="P71" s="39"/>
      <c r="Q71" s="39"/>
    </row>
    <row r="72" spans="12:17">
      <c r="L72" s="39"/>
      <c r="M72" s="39"/>
      <c r="N72" s="39"/>
      <c r="O72" s="39"/>
      <c r="P72" s="39"/>
      <c r="Q72" s="39"/>
    </row>
    <row r="73" spans="12:17">
      <c r="L73" s="39"/>
      <c r="M73" s="39"/>
      <c r="N73" s="39"/>
      <c r="O73" s="39"/>
      <c r="P73" s="39"/>
      <c r="Q73" s="39"/>
    </row>
    <row r="74" spans="12:17">
      <c r="L74" s="39"/>
      <c r="M74" s="39"/>
      <c r="N74" s="39"/>
      <c r="O74" s="39"/>
      <c r="P74" s="39"/>
      <c r="Q74" s="39"/>
    </row>
    <row r="75" spans="12:17">
      <c r="L75" s="39"/>
      <c r="M75" s="39"/>
      <c r="N75" s="39"/>
      <c r="O75" s="39"/>
      <c r="P75" s="39"/>
      <c r="Q75" s="39"/>
    </row>
    <row r="76" spans="12:17">
      <c r="L76" s="39"/>
      <c r="M76" s="39"/>
      <c r="N76" s="39"/>
      <c r="O76" s="39"/>
      <c r="P76" s="39"/>
      <c r="Q76" s="39"/>
    </row>
    <row r="77" spans="12:17">
      <c r="L77" s="39"/>
      <c r="M77" s="39"/>
      <c r="N77" s="39"/>
      <c r="O77" s="39"/>
      <c r="P77" s="39"/>
      <c r="Q77" s="39"/>
    </row>
    <row r="78" spans="12:17">
      <c r="L78" s="39"/>
      <c r="M78" s="39"/>
      <c r="N78" s="39"/>
      <c r="O78" s="39"/>
      <c r="P78" s="39"/>
      <c r="Q78" s="39"/>
    </row>
    <row r="79" spans="12:17">
      <c r="L79" s="39"/>
      <c r="M79" s="39"/>
      <c r="N79" s="39"/>
      <c r="O79" s="39"/>
      <c r="P79" s="39"/>
      <c r="Q79" s="39"/>
    </row>
    <row r="80" spans="12:17">
      <c r="L80" s="39"/>
      <c r="M80" s="39"/>
      <c r="N80" s="39"/>
      <c r="O80" s="39"/>
      <c r="P80" s="39"/>
      <c r="Q80" s="39"/>
    </row>
    <row r="81" spans="12:17">
      <c r="L81" s="39"/>
      <c r="M81" s="39"/>
      <c r="N81" s="39"/>
      <c r="O81" s="39"/>
      <c r="P81" s="39"/>
      <c r="Q81" s="39"/>
    </row>
    <row r="82" spans="12:17">
      <c r="L82" s="39"/>
      <c r="M82" s="39"/>
      <c r="N82" s="39"/>
      <c r="O82" s="39"/>
      <c r="P82" s="39"/>
      <c r="Q82" s="39"/>
    </row>
    <row r="83" spans="12:17">
      <c r="L83" s="39"/>
      <c r="M83" s="39"/>
      <c r="N83" s="39"/>
      <c r="O83" s="39"/>
      <c r="P83" s="39"/>
      <c r="Q83" s="39"/>
    </row>
    <row r="84" spans="12:17">
      <c r="L84" s="39"/>
      <c r="M84" s="39"/>
      <c r="N84" s="39"/>
      <c r="O84" s="39"/>
      <c r="P84" s="39"/>
      <c r="Q84" s="39"/>
    </row>
    <row r="85" spans="12:17">
      <c r="L85" s="39"/>
      <c r="M85" s="39"/>
      <c r="N85" s="39"/>
      <c r="O85" s="39"/>
      <c r="P85" s="39"/>
      <c r="Q85" s="39"/>
    </row>
    <row r="86" spans="12:17">
      <c r="L86" s="39"/>
      <c r="M86" s="39"/>
      <c r="N86" s="39"/>
      <c r="O86" s="39"/>
      <c r="P86" s="39"/>
      <c r="Q86" s="39"/>
    </row>
    <row r="87" spans="12:17">
      <c r="L87" s="39"/>
      <c r="M87" s="39"/>
      <c r="N87" s="39"/>
      <c r="O87" s="39"/>
      <c r="P87" s="39"/>
      <c r="Q87" s="39"/>
    </row>
    <row r="88" spans="12:17">
      <c r="L88" s="39"/>
      <c r="M88" s="39"/>
      <c r="N88" s="39"/>
      <c r="O88" s="39"/>
      <c r="P88" s="39"/>
      <c r="Q88" s="39"/>
    </row>
    <row r="89" spans="12:17">
      <c r="L89" s="39"/>
      <c r="M89" s="39"/>
      <c r="N89" s="39"/>
      <c r="O89" s="39"/>
      <c r="P89" s="39"/>
      <c r="Q89" s="39"/>
    </row>
    <row r="90" spans="12:17">
      <c r="L90" s="39"/>
      <c r="M90" s="39"/>
      <c r="N90" s="39"/>
      <c r="O90" s="39"/>
      <c r="P90" s="39"/>
      <c r="Q90" s="39"/>
    </row>
    <row r="91" spans="12:17">
      <c r="L91" s="39"/>
      <c r="M91" s="39"/>
      <c r="N91" s="39"/>
      <c r="O91" s="39"/>
      <c r="P91" s="39"/>
      <c r="Q91" s="39"/>
    </row>
    <row r="92" spans="12:17">
      <c r="L92" s="39"/>
      <c r="M92" s="39"/>
      <c r="N92" s="39"/>
      <c r="O92" s="39"/>
      <c r="P92" s="39"/>
      <c r="Q92" s="39"/>
    </row>
    <row r="93" spans="12:17">
      <c r="L93" s="39"/>
      <c r="M93" s="39"/>
      <c r="N93" s="39"/>
      <c r="O93" s="39"/>
      <c r="P93" s="39"/>
      <c r="Q93" s="39"/>
    </row>
    <row r="94" spans="12:17">
      <c r="L94" s="39"/>
      <c r="M94" s="39"/>
      <c r="N94" s="39"/>
      <c r="O94" s="39"/>
      <c r="P94" s="39"/>
      <c r="Q94" s="39"/>
    </row>
    <row r="95" spans="12:17">
      <c r="L95" s="39"/>
      <c r="M95" s="39"/>
      <c r="N95" s="39"/>
      <c r="O95" s="39"/>
      <c r="P95" s="39"/>
      <c r="Q95" s="39"/>
    </row>
    <row r="96" spans="12:17">
      <c r="L96" s="39"/>
      <c r="M96" s="39"/>
      <c r="N96" s="39"/>
      <c r="O96" s="39"/>
      <c r="P96" s="39"/>
      <c r="Q96" s="39"/>
    </row>
    <row r="97" spans="12:17">
      <c r="L97" s="39"/>
      <c r="M97" s="39"/>
      <c r="N97" s="39"/>
      <c r="O97" s="39"/>
      <c r="P97" s="39"/>
      <c r="Q97" s="39"/>
    </row>
    <row r="98" spans="12:17">
      <c r="L98" s="39"/>
      <c r="M98" s="39"/>
      <c r="N98" s="39"/>
      <c r="O98" s="39"/>
      <c r="P98" s="39"/>
      <c r="Q98" s="39"/>
    </row>
    <row r="99" spans="12:17">
      <c r="L99" s="39"/>
      <c r="M99" s="39"/>
      <c r="N99" s="39"/>
      <c r="O99" s="39"/>
      <c r="P99" s="39"/>
      <c r="Q99" s="39"/>
    </row>
    <row r="100" spans="12:17">
      <c r="L100" s="39"/>
      <c r="M100" s="39"/>
      <c r="N100" s="39"/>
      <c r="O100" s="39"/>
      <c r="P100" s="39"/>
      <c r="Q100" s="39"/>
    </row>
    <row r="101" spans="12:17">
      <c r="L101" s="39"/>
      <c r="M101" s="39"/>
      <c r="N101" s="39"/>
      <c r="O101" s="39"/>
      <c r="P101" s="39"/>
      <c r="Q101" s="39"/>
    </row>
    <row r="102" spans="12:17">
      <c r="L102" s="39"/>
      <c r="M102" s="39"/>
      <c r="N102" s="39"/>
      <c r="O102" s="39"/>
      <c r="P102" s="39"/>
      <c r="Q102" s="39"/>
    </row>
    <row r="103" spans="12:17">
      <c r="L103" s="39"/>
      <c r="M103" s="39"/>
      <c r="N103" s="39"/>
      <c r="O103" s="39"/>
      <c r="P103" s="39"/>
      <c r="Q103" s="39"/>
    </row>
    <row r="104" spans="12:17">
      <c r="L104" s="39"/>
      <c r="M104" s="39"/>
      <c r="N104" s="39"/>
      <c r="O104" s="39"/>
      <c r="P104" s="39"/>
      <c r="Q104" s="39"/>
    </row>
    <row r="105" spans="12:17">
      <c r="L105" s="39"/>
      <c r="M105" s="39"/>
      <c r="N105" s="39"/>
      <c r="O105" s="39"/>
      <c r="P105" s="39"/>
      <c r="Q105" s="39"/>
    </row>
    <row r="106" spans="12:17">
      <c r="L106" s="39"/>
      <c r="M106" s="39"/>
      <c r="N106" s="39"/>
      <c r="O106" s="39"/>
      <c r="P106" s="39"/>
      <c r="Q106" s="39"/>
    </row>
    <row r="107" spans="12:17">
      <c r="L107" s="39"/>
      <c r="M107" s="39"/>
      <c r="N107" s="39"/>
      <c r="O107" s="39"/>
      <c r="P107" s="39"/>
      <c r="Q107" s="39"/>
    </row>
    <row r="108" spans="12:17">
      <c r="L108" s="39"/>
      <c r="M108" s="39"/>
      <c r="N108" s="39"/>
      <c r="O108" s="39"/>
      <c r="P108" s="39"/>
      <c r="Q108" s="39"/>
    </row>
    <row r="109" spans="12:17">
      <c r="L109" s="39"/>
      <c r="M109" s="39"/>
      <c r="N109" s="39"/>
      <c r="O109" s="39"/>
      <c r="P109" s="39"/>
      <c r="Q109" s="39"/>
    </row>
    <row r="110" spans="12:17">
      <c r="L110" s="39"/>
      <c r="M110" s="39"/>
      <c r="N110" s="39"/>
      <c r="O110" s="39"/>
      <c r="P110" s="39"/>
      <c r="Q110" s="39"/>
    </row>
    <row r="111" spans="12:17">
      <c r="L111" s="39"/>
      <c r="M111" s="39"/>
      <c r="N111" s="39"/>
      <c r="O111" s="39"/>
      <c r="P111" s="39"/>
      <c r="Q111" s="39"/>
    </row>
    <row r="112" spans="12:17">
      <c r="L112" s="39"/>
      <c r="M112" s="39"/>
      <c r="N112" s="39"/>
      <c r="O112" s="39"/>
      <c r="P112" s="39"/>
      <c r="Q112" s="39"/>
    </row>
    <row r="113" spans="12:17">
      <c r="L113" s="39"/>
      <c r="M113" s="39"/>
      <c r="N113" s="39"/>
      <c r="O113" s="39"/>
      <c r="P113" s="39"/>
      <c r="Q113" s="39"/>
    </row>
    <row r="114" spans="12:17">
      <c r="L114" s="39"/>
      <c r="M114" s="39"/>
      <c r="N114" s="39"/>
      <c r="O114" s="39"/>
      <c r="P114" s="39"/>
      <c r="Q114" s="39"/>
    </row>
    <row r="115" spans="12:17">
      <c r="L115" s="39"/>
      <c r="M115" s="39"/>
      <c r="N115" s="39"/>
      <c r="O115" s="39"/>
      <c r="P115" s="39"/>
      <c r="Q115" s="39"/>
    </row>
    <row r="116" spans="12:17">
      <c r="L116" s="39"/>
      <c r="M116" s="39"/>
      <c r="N116" s="39"/>
      <c r="O116" s="39"/>
      <c r="P116" s="39"/>
      <c r="Q116" s="39"/>
    </row>
    <row r="117" spans="12:17">
      <c r="L117" s="39"/>
      <c r="M117" s="39"/>
      <c r="N117" s="39"/>
      <c r="O117" s="39"/>
      <c r="P117" s="39"/>
      <c r="Q117" s="39"/>
    </row>
    <row r="118" spans="12:17">
      <c r="L118" s="39"/>
      <c r="M118" s="39"/>
      <c r="N118" s="39"/>
      <c r="O118" s="39"/>
      <c r="P118" s="39"/>
      <c r="Q118" s="39"/>
    </row>
    <row r="119" spans="12:17">
      <c r="L119" s="39"/>
      <c r="M119" s="39"/>
      <c r="N119" s="39"/>
      <c r="O119" s="39"/>
      <c r="P119" s="39"/>
      <c r="Q119" s="39"/>
    </row>
    <row r="120" spans="12:17">
      <c r="L120" s="39"/>
      <c r="M120" s="39"/>
      <c r="N120" s="39"/>
      <c r="O120" s="39"/>
      <c r="P120" s="39"/>
      <c r="Q120" s="39"/>
    </row>
    <row r="121" spans="12:17">
      <c r="L121" s="39"/>
      <c r="M121" s="39"/>
      <c r="N121" s="39"/>
      <c r="O121" s="39"/>
      <c r="P121" s="39"/>
      <c r="Q121" s="39"/>
    </row>
    <row r="122" spans="12:17">
      <c r="L122" s="39"/>
      <c r="M122" s="39"/>
      <c r="N122" s="39"/>
      <c r="O122" s="39"/>
      <c r="P122" s="39"/>
      <c r="Q122" s="39"/>
    </row>
    <row r="123" spans="12:17">
      <c r="L123" s="39"/>
      <c r="M123" s="39"/>
      <c r="N123" s="39"/>
      <c r="O123" s="39"/>
      <c r="P123" s="39"/>
      <c r="Q123" s="39"/>
    </row>
    <row r="124" spans="12:17">
      <c r="L124" s="39"/>
      <c r="M124" s="39"/>
      <c r="N124" s="39"/>
      <c r="O124" s="39"/>
      <c r="P124" s="39"/>
      <c r="Q124" s="39"/>
    </row>
    <row r="125" spans="12:17">
      <c r="L125" s="39"/>
      <c r="M125" s="39"/>
      <c r="N125" s="39"/>
      <c r="O125" s="39"/>
      <c r="P125" s="39"/>
      <c r="Q125" s="39"/>
    </row>
    <row r="126" spans="12:17">
      <c r="L126" s="39"/>
      <c r="M126" s="39"/>
      <c r="N126" s="39"/>
      <c r="O126" s="39"/>
      <c r="P126" s="39"/>
      <c r="Q126" s="39"/>
    </row>
    <row r="127" spans="12:17">
      <c r="L127" s="39"/>
      <c r="M127" s="39"/>
      <c r="N127" s="39"/>
      <c r="O127" s="39"/>
      <c r="P127" s="39"/>
      <c r="Q127" s="39"/>
    </row>
    <row r="128" spans="12:17">
      <c r="L128" s="39"/>
      <c r="M128" s="39"/>
      <c r="N128" s="39"/>
      <c r="O128" s="39"/>
      <c r="P128" s="39"/>
      <c r="Q128" s="39"/>
    </row>
    <row r="129" spans="12:17">
      <c r="L129" s="39"/>
      <c r="M129" s="39"/>
      <c r="N129" s="39"/>
      <c r="O129" s="39"/>
      <c r="P129" s="39"/>
      <c r="Q129" s="39"/>
    </row>
    <row r="130" spans="12:17">
      <c r="L130" s="39"/>
      <c r="M130" s="39"/>
      <c r="N130" s="39"/>
      <c r="O130" s="39"/>
      <c r="P130" s="39"/>
      <c r="Q130" s="39"/>
    </row>
    <row r="131" spans="12:17">
      <c r="L131" s="39"/>
      <c r="M131" s="39"/>
      <c r="N131" s="39"/>
      <c r="O131" s="39"/>
      <c r="P131" s="39"/>
      <c r="Q131" s="39"/>
    </row>
    <row r="132" spans="12:17">
      <c r="L132" s="39"/>
      <c r="M132" s="39"/>
      <c r="N132" s="39"/>
      <c r="O132" s="39"/>
      <c r="P132" s="39"/>
      <c r="Q132" s="39"/>
    </row>
    <row r="133" spans="12:17">
      <c r="L133" s="39"/>
      <c r="M133" s="39"/>
      <c r="N133" s="39"/>
      <c r="O133" s="39"/>
      <c r="P133" s="39"/>
      <c r="Q133" s="39"/>
    </row>
    <row r="134" spans="12:17">
      <c r="L134" s="39"/>
      <c r="M134" s="39"/>
      <c r="N134" s="39"/>
      <c r="O134" s="39"/>
      <c r="P134" s="39"/>
      <c r="Q134" s="39"/>
    </row>
    <row r="135" spans="12:17">
      <c r="L135" s="39"/>
      <c r="M135" s="39"/>
      <c r="N135" s="39"/>
      <c r="O135" s="39"/>
      <c r="P135" s="39"/>
      <c r="Q135" s="39"/>
    </row>
    <row r="136" spans="12:17">
      <c r="L136" s="39"/>
      <c r="M136" s="39"/>
      <c r="N136" s="39"/>
      <c r="O136" s="39"/>
      <c r="P136" s="39"/>
      <c r="Q136" s="39"/>
    </row>
    <row r="137" spans="12:17">
      <c r="L137" s="39"/>
      <c r="M137" s="39"/>
      <c r="N137" s="39"/>
      <c r="O137" s="39"/>
      <c r="P137" s="39"/>
      <c r="Q137" s="39"/>
    </row>
    <row r="138" spans="12:17">
      <c r="L138" s="39"/>
      <c r="M138" s="39"/>
      <c r="N138" s="39"/>
      <c r="O138" s="39"/>
      <c r="P138" s="39"/>
      <c r="Q138" s="39"/>
    </row>
    <row r="139" spans="12:17">
      <c r="L139" s="39"/>
      <c r="M139" s="39"/>
      <c r="N139" s="39"/>
      <c r="O139" s="39"/>
      <c r="P139" s="39"/>
      <c r="Q139" s="39"/>
    </row>
    <row r="140" spans="12:17">
      <c r="L140" s="39"/>
      <c r="M140" s="39"/>
      <c r="N140" s="39"/>
      <c r="O140" s="39"/>
      <c r="P140" s="39"/>
      <c r="Q140" s="39"/>
    </row>
    <row r="141" spans="12:17">
      <c r="L141" s="39"/>
      <c r="M141" s="39"/>
      <c r="N141" s="39"/>
      <c r="O141" s="39"/>
      <c r="P141" s="39"/>
      <c r="Q141" s="39"/>
    </row>
    <row r="142" spans="12:17">
      <c r="L142" s="39"/>
      <c r="M142" s="39"/>
      <c r="N142" s="39"/>
      <c r="O142" s="39"/>
      <c r="P142" s="39"/>
      <c r="Q142" s="39"/>
    </row>
    <row r="143" spans="12:17">
      <c r="L143" s="39"/>
      <c r="M143" s="39"/>
      <c r="N143" s="39"/>
      <c r="O143" s="39"/>
      <c r="P143" s="39"/>
      <c r="Q143" s="39"/>
    </row>
    <row r="144" spans="12:17">
      <c r="L144" s="39"/>
      <c r="M144" s="39"/>
      <c r="N144" s="39"/>
      <c r="O144" s="39"/>
      <c r="P144" s="39"/>
      <c r="Q144" s="39"/>
    </row>
    <row r="145" spans="12:17">
      <c r="L145" s="39"/>
      <c r="M145" s="39"/>
      <c r="N145" s="39"/>
      <c r="O145" s="39"/>
      <c r="P145" s="39"/>
      <c r="Q145" s="39"/>
    </row>
    <row r="146" spans="12:17">
      <c r="L146" s="39"/>
      <c r="M146" s="39"/>
      <c r="N146" s="39"/>
      <c r="O146" s="39"/>
      <c r="P146" s="39"/>
      <c r="Q146" s="39"/>
    </row>
    <row r="147" spans="12:17">
      <c r="L147" s="39"/>
      <c r="M147" s="39"/>
      <c r="N147" s="39"/>
      <c r="O147" s="39"/>
      <c r="P147" s="39"/>
      <c r="Q147" s="39"/>
    </row>
    <row r="148" spans="12:17">
      <c r="L148" s="39"/>
      <c r="M148" s="39"/>
      <c r="N148" s="39"/>
      <c r="O148" s="39"/>
      <c r="P148" s="39"/>
      <c r="Q148" s="39"/>
    </row>
    <row r="149" spans="12:17">
      <c r="L149" s="39"/>
      <c r="M149" s="39"/>
      <c r="N149" s="39"/>
      <c r="O149" s="39"/>
      <c r="P149" s="39"/>
      <c r="Q149" s="39"/>
    </row>
    <row r="150" spans="12:17">
      <c r="L150" s="39"/>
      <c r="M150" s="39"/>
      <c r="N150" s="39"/>
      <c r="O150" s="39"/>
      <c r="P150" s="39"/>
      <c r="Q150" s="39"/>
    </row>
    <row r="151" spans="12:17">
      <c r="L151" s="39"/>
      <c r="M151" s="39"/>
      <c r="N151" s="39"/>
      <c r="O151" s="39"/>
      <c r="P151" s="39"/>
      <c r="Q151" s="39"/>
    </row>
    <row r="152" spans="12:17">
      <c r="L152" s="39"/>
      <c r="M152" s="39"/>
      <c r="N152" s="39"/>
      <c r="O152" s="39"/>
      <c r="P152" s="39"/>
      <c r="Q152" s="39"/>
    </row>
    <row r="153" spans="12:17">
      <c r="L153" s="39"/>
      <c r="M153" s="39"/>
      <c r="N153" s="39"/>
      <c r="O153" s="39"/>
      <c r="P153" s="39"/>
      <c r="Q153" s="39"/>
    </row>
    <row r="154" spans="12:17">
      <c r="L154" s="39"/>
      <c r="M154" s="39"/>
      <c r="N154" s="39"/>
      <c r="O154" s="39"/>
      <c r="P154" s="39"/>
      <c r="Q154" s="39"/>
    </row>
    <row r="155" spans="12:17">
      <c r="L155" s="39"/>
      <c r="M155" s="39"/>
      <c r="N155" s="39"/>
      <c r="O155" s="39"/>
      <c r="P155" s="39"/>
      <c r="Q155" s="39"/>
    </row>
    <row r="156" spans="12:17">
      <c r="L156" s="39"/>
      <c r="M156" s="39"/>
      <c r="N156" s="39"/>
      <c r="O156" s="39"/>
      <c r="P156" s="39"/>
      <c r="Q156" s="39"/>
    </row>
    <row r="157" spans="12:17">
      <c r="L157" s="39"/>
      <c r="M157" s="39"/>
      <c r="N157" s="39"/>
      <c r="O157" s="39"/>
      <c r="P157" s="39"/>
      <c r="Q157" s="39"/>
    </row>
    <row r="158" spans="12:17">
      <c r="L158" s="39"/>
      <c r="M158" s="39"/>
      <c r="N158" s="39"/>
      <c r="O158" s="39"/>
      <c r="P158" s="39"/>
      <c r="Q158" s="39"/>
    </row>
    <row r="159" spans="12:17">
      <c r="L159" s="39"/>
      <c r="M159" s="39"/>
      <c r="N159" s="39"/>
      <c r="O159" s="39"/>
      <c r="P159" s="39"/>
      <c r="Q159" s="39"/>
    </row>
    <row r="160" spans="12:17">
      <c r="L160" s="39"/>
      <c r="M160" s="39"/>
      <c r="N160" s="39"/>
      <c r="O160" s="39"/>
      <c r="P160" s="39"/>
      <c r="Q160" s="39"/>
    </row>
    <row r="161" spans="12:17">
      <c r="L161" s="39"/>
      <c r="M161" s="39"/>
      <c r="N161" s="39"/>
      <c r="O161" s="39"/>
      <c r="P161" s="39"/>
      <c r="Q161" s="39"/>
    </row>
    <row r="162" spans="12:17">
      <c r="L162" s="39"/>
      <c r="M162" s="39"/>
      <c r="N162" s="39"/>
      <c r="O162" s="39"/>
      <c r="P162" s="39"/>
      <c r="Q162" s="39"/>
    </row>
    <row r="163" spans="12:17">
      <c r="L163" s="39"/>
      <c r="M163" s="39"/>
      <c r="N163" s="39"/>
      <c r="O163" s="39"/>
      <c r="P163" s="39"/>
      <c r="Q163" s="39"/>
    </row>
    <row r="164" spans="12:17">
      <c r="L164" s="39"/>
      <c r="M164" s="39"/>
      <c r="N164" s="39"/>
      <c r="O164" s="39"/>
      <c r="P164" s="39"/>
      <c r="Q164" s="39"/>
    </row>
    <row r="165" spans="12:17">
      <c r="L165" s="39"/>
      <c r="M165" s="39"/>
      <c r="N165" s="39"/>
      <c r="O165" s="39"/>
      <c r="P165" s="39"/>
      <c r="Q165" s="39"/>
    </row>
    <row r="166" spans="12:17">
      <c r="L166" s="39"/>
      <c r="M166" s="39"/>
      <c r="N166" s="39"/>
      <c r="O166" s="39"/>
      <c r="P166" s="39"/>
      <c r="Q166" s="39"/>
    </row>
    <row r="167" spans="12:17">
      <c r="L167" s="39"/>
      <c r="M167" s="39"/>
      <c r="N167" s="39"/>
      <c r="O167" s="39"/>
      <c r="P167" s="39"/>
      <c r="Q167" s="39"/>
    </row>
    <row r="168" spans="12:17">
      <c r="L168" s="39"/>
      <c r="M168" s="39"/>
      <c r="N168" s="39"/>
      <c r="O168" s="39"/>
      <c r="P168" s="39"/>
      <c r="Q168" s="39"/>
    </row>
    <row r="169" spans="12:17">
      <c r="L169" s="39"/>
      <c r="M169" s="39"/>
      <c r="N169" s="39"/>
      <c r="O169" s="39"/>
      <c r="P169" s="39"/>
      <c r="Q169" s="39"/>
    </row>
    <row r="170" spans="12:17">
      <c r="L170" s="39"/>
      <c r="M170" s="39"/>
      <c r="N170" s="39"/>
      <c r="O170" s="39"/>
      <c r="P170" s="39"/>
      <c r="Q170" s="39"/>
    </row>
    <row r="171" spans="12:17">
      <c r="L171" s="39"/>
      <c r="M171" s="39"/>
      <c r="N171" s="39"/>
      <c r="O171" s="39"/>
      <c r="P171" s="39"/>
      <c r="Q171" s="39"/>
    </row>
    <row r="172" spans="12:17">
      <c r="L172" s="39"/>
      <c r="M172" s="39"/>
      <c r="N172" s="39"/>
      <c r="O172" s="39"/>
      <c r="P172" s="39"/>
      <c r="Q172" s="39"/>
    </row>
    <row r="173" spans="12:17">
      <c r="L173" s="39"/>
      <c r="M173" s="39"/>
      <c r="N173" s="39"/>
      <c r="O173" s="39"/>
      <c r="P173" s="39"/>
      <c r="Q173" s="39"/>
    </row>
    <row r="174" spans="12:17">
      <c r="L174" s="39"/>
      <c r="M174" s="39"/>
      <c r="N174" s="39"/>
      <c r="O174" s="39"/>
      <c r="P174" s="39"/>
      <c r="Q174" s="39"/>
    </row>
    <row r="175" spans="12:17">
      <c r="L175" s="39"/>
      <c r="M175" s="39"/>
      <c r="N175" s="39"/>
      <c r="O175" s="39"/>
      <c r="P175" s="39"/>
      <c r="Q175" s="39"/>
    </row>
    <row r="176" spans="12:17">
      <c r="L176" s="39"/>
      <c r="M176" s="39"/>
      <c r="N176" s="39"/>
      <c r="O176" s="39"/>
      <c r="P176" s="39"/>
      <c r="Q176" s="39"/>
    </row>
    <row r="177" spans="12:17">
      <c r="L177" s="39"/>
      <c r="M177" s="39"/>
      <c r="N177" s="39"/>
      <c r="O177" s="39"/>
      <c r="P177" s="39"/>
      <c r="Q177" s="39"/>
    </row>
    <row r="178" spans="12:17">
      <c r="L178" s="39"/>
      <c r="M178" s="39"/>
      <c r="N178" s="39"/>
      <c r="O178" s="39"/>
      <c r="P178" s="39"/>
      <c r="Q178" s="39"/>
    </row>
    <row r="179" spans="12:17">
      <c r="L179" s="39"/>
      <c r="M179" s="39"/>
      <c r="N179" s="39"/>
      <c r="O179" s="39"/>
      <c r="P179" s="39"/>
      <c r="Q179" s="39"/>
    </row>
    <row r="180" spans="12:17">
      <c r="L180" s="39"/>
      <c r="M180" s="39"/>
      <c r="N180" s="39"/>
      <c r="O180" s="39"/>
      <c r="P180" s="39"/>
      <c r="Q180" s="39"/>
    </row>
  </sheetData>
  <mergeCells count="54">
    <mergeCell ref="O7:Q7"/>
    <mergeCell ref="O1:Q1"/>
    <mergeCell ref="O2:Q2"/>
    <mergeCell ref="O3:Q3"/>
    <mergeCell ref="O4:Q4"/>
    <mergeCell ref="O6:Q6"/>
    <mergeCell ref="A9:Q9"/>
    <mergeCell ref="A11:A12"/>
    <mergeCell ref="B11:B12"/>
    <mergeCell ref="C11:C12"/>
    <mergeCell ref="D11:G11"/>
    <mergeCell ref="H11:N11"/>
    <mergeCell ref="O11:O12"/>
    <mergeCell ref="P11:P12"/>
    <mergeCell ref="Q11:Q12"/>
    <mergeCell ref="A14:A20"/>
    <mergeCell ref="B14:B20"/>
    <mergeCell ref="O22:O24"/>
    <mergeCell ref="Q22:Q24"/>
    <mergeCell ref="A23:A24"/>
    <mergeCell ref="B23:B24"/>
    <mergeCell ref="C23:C24"/>
    <mergeCell ref="P23:P24"/>
    <mergeCell ref="P41:P44"/>
    <mergeCell ref="P37:P39"/>
    <mergeCell ref="B47:B49"/>
    <mergeCell ref="Q25:Q30"/>
    <mergeCell ref="A26:A30"/>
    <mergeCell ref="B26:B30"/>
    <mergeCell ref="C26:C30"/>
    <mergeCell ref="O26:O30"/>
    <mergeCell ref="P26:P30"/>
    <mergeCell ref="O31:O34"/>
    <mergeCell ref="Q31:Q34"/>
    <mergeCell ref="A32:A33"/>
    <mergeCell ref="B32:B33"/>
    <mergeCell ref="C32:C33"/>
    <mergeCell ref="P32:P33"/>
    <mergeCell ref="Q51:Q53"/>
    <mergeCell ref="A57:C60"/>
    <mergeCell ref="L60:N60"/>
    <mergeCell ref="O36:O39"/>
    <mergeCell ref="O46:O49"/>
    <mergeCell ref="P47:P49"/>
    <mergeCell ref="O51:O53"/>
    <mergeCell ref="Q46:Q49"/>
    <mergeCell ref="A47:A49"/>
    <mergeCell ref="Q36:Q39"/>
    <mergeCell ref="A37:A39"/>
    <mergeCell ref="B37:B39"/>
    <mergeCell ref="O40:O44"/>
    <mergeCell ref="Q40:Q44"/>
    <mergeCell ref="A41:A43"/>
    <mergeCell ref="B41:B43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5" right="0.25" top="0.75" bottom="0.75" header="0.3" footer="0.3"/>
  <pageSetup paperSize="9" scale="54" fitToHeight="0" orientation="landscape" r:id="rId1"/>
  <rowBreaks count="1" manualBreakCount="1">
    <brk id="3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(4)</vt:lpstr>
      <vt:lpstr>Лист1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2021-01-26T02:17:25Z</dcterms:modified>
</cp:coreProperties>
</file>