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885" yWindow="150" windowWidth="14730" windowHeight="12165"/>
  </bookViews>
  <sheets>
    <sheet name="ОТЧЕТ" sheetId="1" r:id="rId1"/>
    <sheet name="ИНФОРМАЦИЯ" sheetId="2" r:id="rId2"/>
  </sheets>
  <definedNames>
    <definedName name="_GoBack" localSheetId="0">ОТЧЕТ!$F$23</definedName>
    <definedName name="_xlnm.Print_Titles" localSheetId="1">ИНФОРМАЦИЯ!$4:$6</definedName>
    <definedName name="_xlnm.Print_Titles" localSheetId="0">ОТЧЕТ!$5:$5</definedName>
  </definedNames>
  <calcPr calcId="124519"/>
</workbook>
</file>

<file path=xl/calcChain.xml><?xml version="1.0" encoding="utf-8"?>
<calcChain xmlns="http://schemas.openxmlformats.org/spreadsheetml/2006/main">
  <c r="E111" i="1"/>
  <c r="E113"/>
  <c r="C37" l="1"/>
  <c r="C102"/>
  <c r="B243" l="1"/>
  <c r="B102"/>
  <c r="B87"/>
  <c r="J59" i="2" l="1"/>
  <c r="F59"/>
  <c r="J58"/>
  <c r="F58"/>
  <c r="I57"/>
  <c r="H57"/>
  <c r="G57"/>
  <c r="E57"/>
  <c r="D57"/>
  <c r="C57"/>
  <c r="J70"/>
  <c r="F70"/>
  <c r="J69"/>
  <c r="F69"/>
  <c r="J68"/>
  <c r="F68"/>
  <c r="I67"/>
  <c r="H67"/>
  <c r="G67"/>
  <c r="E67"/>
  <c r="D67"/>
  <c r="C67"/>
  <c r="J66"/>
  <c r="F66"/>
  <c r="J72"/>
  <c r="F72"/>
  <c r="J65"/>
  <c r="F65"/>
  <c r="J64"/>
  <c r="F64"/>
  <c r="J63"/>
  <c r="F63"/>
  <c r="J62"/>
  <c r="F62"/>
  <c r="I61"/>
  <c r="H61"/>
  <c r="G61"/>
  <c r="E61"/>
  <c r="D61"/>
  <c r="C61"/>
  <c r="J50"/>
  <c r="F50"/>
  <c r="J55"/>
  <c r="F55"/>
  <c r="J54"/>
  <c r="F54"/>
  <c r="J53"/>
  <c r="F53"/>
  <c r="J52"/>
  <c r="F52"/>
  <c r="I51"/>
  <c r="H51"/>
  <c r="G51"/>
  <c r="E51"/>
  <c r="D51"/>
  <c r="C51"/>
  <c r="J30"/>
  <c r="F30"/>
  <c r="J48"/>
  <c r="F48"/>
  <c r="J47"/>
  <c r="F47"/>
  <c r="J46"/>
  <c r="F46"/>
  <c r="J45"/>
  <c r="F45"/>
  <c r="I44"/>
  <c r="H44"/>
  <c r="G44"/>
  <c r="E44"/>
  <c r="D44"/>
  <c r="C44"/>
  <c r="J49"/>
  <c r="F49"/>
  <c r="J56"/>
  <c r="F56"/>
  <c r="J41"/>
  <c r="F41"/>
  <c r="J40"/>
  <c r="F40"/>
  <c r="J39"/>
  <c r="F39"/>
  <c r="J37"/>
  <c r="F37"/>
  <c r="J34"/>
  <c r="F34"/>
  <c r="J32"/>
  <c r="F32"/>
  <c r="I31"/>
  <c r="H31"/>
  <c r="G31"/>
  <c r="E31"/>
  <c r="D31"/>
  <c r="C31"/>
  <c r="J29"/>
  <c r="F29"/>
  <c r="J26"/>
  <c r="F26"/>
  <c r="J12"/>
  <c r="F12"/>
  <c r="I11"/>
  <c r="H11"/>
  <c r="G11"/>
  <c r="E11"/>
  <c r="D11"/>
  <c r="C11"/>
  <c r="J60"/>
  <c r="F60"/>
  <c r="J75"/>
  <c r="F75"/>
  <c r="J71"/>
  <c r="F71"/>
  <c r="J10"/>
  <c r="F10"/>
  <c r="J74"/>
  <c r="F74"/>
  <c r="J9"/>
  <c r="F9"/>
  <c r="J8"/>
  <c r="F8"/>
  <c r="I7"/>
  <c r="H7"/>
  <c r="G7"/>
  <c r="E7"/>
  <c r="D7"/>
  <c r="C7"/>
  <c r="C77" s="1"/>
  <c r="K39" l="1"/>
  <c r="K30"/>
  <c r="K26"/>
  <c r="K64"/>
  <c r="K58"/>
  <c r="K74"/>
  <c r="K55"/>
  <c r="K52"/>
  <c r="K37"/>
  <c r="K8"/>
  <c r="K59"/>
  <c r="J57"/>
  <c r="F57"/>
  <c r="K70"/>
  <c r="K69"/>
  <c r="F67"/>
  <c r="K68"/>
  <c r="K66"/>
  <c r="K72"/>
  <c r="F61"/>
  <c r="K65"/>
  <c r="K63"/>
  <c r="J61"/>
  <c r="K62"/>
  <c r="K50"/>
  <c r="F51"/>
  <c r="K54"/>
  <c r="K53"/>
  <c r="K48"/>
  <c r="K47"/>
  <c r="F44"/>
  <c r="K46"/>
  <c r="K45"/>
  <c r="K49"/>
  <c r="K56"/>
  <c r="K41"/>
  <c r="K40"/>
  <c r="K34"/>
  <c r="F31"/>
  <c r="J31"/>
  <c r="K32"/>
  <c r="K29"/>
  <c r="F11"/>
  <c r="H77"/>
  <c r="K12"/>
  <c r="K60"/>
  <c r="K75"/>
  <c r="K71"/>
  <c r="K10"/>
  <c r="K9"/>
  <c r="G77"/>
  <c r="I77"/>
  <c r="D77"/>
  <c r="F7"/>
  <c r="E77"/>
  <c r="J7"/>
  <c r="J11"/>
  <c r="J67"/>
  <c r="J44"/>
  <c r="J51"/>
  <c r="K57" l="1"/>
  <c r="K67"/>
  <c r="K7"/>
  <c r="K61"/>
  <c r="F77"/>
  <c r="K51"/>
  <c r="K44"/>
  <c r="K31"/>
  <c r="K11"/>
  <c r="J77"/>
  <c r="K77" l="1"/>
  <c r="B193" i="1"/>
  <c r="B213" l="1"/>
  <c r="B126"/>
  <c r="C126"/>
  <c r="D126"/>
  <c r="E126"/>
  <c r="B127"/>
  <c r="C127"/>
  <c r="D127"/>
  <c r="E127"/>
  <c r="B128"/>
  <c r="C128"/>
  <c r="D128"/>
  <c r="E128"/>
  <c r="B129"/>
  <c r="C129"/>
  <c r="D129"/>
  <c r="E129"/>
  <c r="B56"/>
  <c r="C56"/>
  <c r="D56"/>
  <c r="E56"/>
  <c r="B57"/>
  <c r="C57"/>
  <c r="D57"/>
  <c r="E57"/>
  <c r="B58"/>
  <c r="C58"/>
  <c r="D58"/>
  <c r="E58"/>
  <c r="B59"/>
  <c r="C59"/>
  <c r="D59"/>
  <c r="E59"/>
  <c r="D31"/>
  <c r="C209" l="1"/>
  <c r="D209"/>
  <c r="E209"/>
  <c r="C208"/>
  <c r="D208"/>
  <c r="E208"/>
  <c r="C207"/>
  <c r="D207"/>
  <c r="E207"/>
  <c r="C206"/>
  <c r="D206"/>
  <c r="E206"/>
  <c r="B207"/>
  <c r="B208"/>
  <c r="B209"/>
  <c r="B206"/>
  <c r="E179"/>
  <c r="D179"/>
  <c r="C179"/>
  <c r="B179"/>
  <c r="E178"/>
  <c r="D178"/>
  <c r="C178"/>
  <c r="B178"/>
  <c r="E177"/>
  <c r="D177"/>
  <c r="C177"/>
  <c r="B177"/>
  <c r="E176"/>
  <c r="D176"/>
  <c r="C176"/>
  <c r="B176"/>
  <c r="C159"/>
  <c r="D159"/>
  <c r="E159"/>
  <c r="C158"/>
  <c r="D158"/>
  <c r="E158"/>
  <c r="C157"/>
  <c r="D157"/>
  <c r="E157"/>
  <c r="C156"/>
  <c r="D156"/>
  <c r="E156"/>
  <c r="B157"/>
  <c r="B158"/>
  <c r="B159"/>
  <c r="B156"/>
  <c r="C94"/>
  <c r="D94"/>
  <c r="E94"/>
  <c r="C93"/>
  <c r="D93"/>
  <c r="E93"/>
  <c r="C92"/>
  <c r="D92"/>
  <c r="E92"/>
  <c r="C91"/>
  <c r="D91"/>
  <c r="E91"/>
  <c r="B92"/>
  <c r="B93"/>
  <c r="B94"/>
  <c r="B91"/>
  <c r="C34" l="1"/>
  <c r="D34"/>
  <c r="E34"/>
  <c r="B34"/>
  <c r="C33"/>
  <c r="D33"/>
  <c r="E33"/>
  <c r="B33"/>
  <c r="C32"/>
  <c r="D32"/>
  <c r="E32"/>
  <c r="B32"/>
  <c r="C31"/>
  <c r="E31"/>
  <c r="B31"/>
  <c r="C14"/>
  <c r="D14"/>
  <c r="E14"/>
  <c r="B14"/>
  <c r="C13"/>
  <c r="C8" s="1"/>
  <c r="D13"/>
  <c r="E13"/>
  <c r="B13"/>
  <c r="C12"/>
  <c r="D12"/>
  <c r="E12"/>
  <c r="B12"/>
  <c r="C11"/>
  <c r="D11"/>
  <c r="D6" s="1"/>
  <c r="E11"/>
  <c r="B11"/>
  <c r="B9" l="1"/>
  <c r="D8"/>
  <c r="C9"/>
  <c r="E6"/>
  <c r="E7"/>
  <c r="E8"/>
  <c r="E9"/>
  <c r="B8"/>
  <c r="C6"/>
  <c r="D7"/>
  <c r="B7"/>
  <c r="D9"/>
  <c r="C7"/>
  <c r="B6"/>
</calcChain>
</file>

<file path=xl/sharedStrings.xml><?xml version="1.0" encoding="utf-8"?>
<sst xmlns="http://schemas.openxmlformats.org/spreadsheetml/2006/main" count="515" uniqueCount="270">
  <si>
    <t>Наименование расходов 
и источников
финансирования</t>
  </si>
  <si>
    <t>План    
бюджетных
ассигнований
на год</t>
  </si>
  <si>
    <t>Профинансировано
 с начала года</t>
  </si>
  <si>
    <t>Фактические
 расходы
с начала года</t>
  </si>
  <si>
    <t>Причина низкого  
  уровня выполнения
&lt;*&gt;</t>
  </si>
  <si>
    <t xml:space="preserve">1.2. Межбюджетные трансферты - всего           </t>
  </si>
  <si>
    <t>1.2.1. Субсидии бюджетам поселений на софинансирование - всего</t>
  </si>
  <si>
    <t xml:space="preserve">1. Бюджетные ассигнования - всего           </t>
  </si>
  <si>
    <t>Кассовые расходы с начала года</t>
  </si>
  <si>
    <t>1.1. Бюджетные инвестиции в объекты         
муниципальной собственности</t>
  </si>
  <si>
    <t>Подпрограмма «Создание общих условий функционирования сельского хозяйства»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</si>
  <si>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</si>
  <si>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</si>
  <si>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образования в Усть-Абаканском районе (2014-2020 годы)»</t>
  </si>
  <si>
    <t>Подпрограмма «Развитие дошкольного, начального, общего, основного общего, среднего общего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</si>
  <si>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</si>
  <si>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 граждан»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</si>
  <si>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</si>
  <si>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Муниципальная программа «Культура Усть-Абаканского района (2014-2020 годы)»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</si>
  <si>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</si>
  <si>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</si>
  <si>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</si>
  <si>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</si>
  <si>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</si>
  <si>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Муниципальная программа «Развитие физической культуры и спорта в Усть-Абаканском районе (2014 - 2020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</si>
  <si>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</si>
  <si>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</si>
  <si>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</si>
  <si>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</si>
  <si>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«Развитие мер социальной поддержки  отдельных категорий граждан в Усть-Абаканском районе»</t>
  </si>
  <si>
    <t>Муниципальная программа «Доступная среда (2014-2020 годы)»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</si>
  <si>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</si>
  <si>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</si>
  <si>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</si>
  <si>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</si>
  <si>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</si>
  <si>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>Муниципальная программа «Развитие туризма в Усть-Абаканском районе (2014-2020 годы)»</t>
  </si>
  <si>
    <t>Муниципальная программа «Развитие транспортной системы Усть-Абаканского района (2014-2020 годы)»</t>
  </si>
  <si>
    <t xml:space="preserve">Подпрограмма «Дорожное хозяйство» </t>
  </si>
  <si>
    <t>Подпрограмма «Транспортное обслуживание населения»</t>
  </si>
  <si>
    <t>Муниципальная программа «Профилактика заболеваний и формирование здорового образа жизни  (2014-2020 годы)»</t>
  </si>
  <si>
    <t>Муниципальная программа «Жилище (2014 – 2020 годы)»</t>
  </si>
  <si>
    <t>Подпрограмма «Свой дом»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</si>
  <si>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</si>
  <si>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</si>
  <si>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Подпрограмма «Доступное жилье»</t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</si>
  <si>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</si>
  <si>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</si>
  <si>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</si>
  <si>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</si>
  <si>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«Развитие торговли в Усть-Абаканском районе (2016-2020 годы)»</t>
  </si>
  <si>
    <t>Муниципальная программа «Развитие муниципального имущества в Усть-Абаканском районе (2016-2020 годы)»</t>
  </si>
  <si>
    <t>Муниципальная программа «Сохранение и развитие малых сел Усть-Абаканского района  (2016 - 2020 годы)»</t>
  </si>
  <si>
    <t>Муниципальная программа «Повышение эффективности управления муниципальными финансами Усть-Абаканского района (2016-2020 годы)»</t>
  </si>
  <si>
    <t>Наименование выполненных
мероприятий за отчетный период</t>
  </si>
  <si>
    <t>тыс.руб.</t>
  </si>
  <si>
    <t>№ п/п</t>
  </si>
  <si>
    <t>Муниципальная программа</t>
  </si>
  <si>
    <t xml:space="preserve">План на год </t>
  </si>
  <si>
    <r>
      <rPr>
        <b/>
        <sz val="12"/>
        <color theme="1"/>
        <rFont val="Times New Roman"/>
        <family val="1"/>
        <charset val="204"/>
      </rPr>
      <t>Выполнено с начала года %</t>
    </r>
    <r>
      <rPr>
        <b/>
        <sz val="13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>(гр.10/гр.6х100)</t>
    </r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</si>
  <si>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</si>
  <si>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</si>
  <si>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</si>
  <si>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</si>
  <si>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</si>
  <si>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</si>
  <si>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 xml:space="preserve">Муниципальная программа «Развитие агропромышленного комплекса Усть-Абаканского района и социальной сферы на селе (2014 - 2020 годы)» </t>
  </si>
  <si>
    <t>1.1.</t>
  </si>
  <si>
    <t>1.2.</t>
  </si>
  <si>
    <t>2.</t>
  </si>
  <si>
    <t>Муниципальная программа «Сохранение и развитие малых сел Усть-Абаканского района (2016-2020 годы)»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</si>
  <si>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</si>
  <si>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</si>
  <si>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</si>
  <si>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</si>
  <si>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</si>
  <si>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Муниципальная программа «Профилактика заболеваний и формирование здорового образа жизни (2014-2020 годы)»</t>
  </si>
  <si>
    <t>7.</t>
  </si>
  <si>
    <t>Муниципальная программа «Развитие  образования  в  Усть-Абаканском районе (2014-2020 годы)»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</si>
  <si>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</si>
  <si>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</si>
  <si>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</si>
  <si>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</si>
  <si>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</si>
  <si>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</si>
  <si>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</si>
  <si>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</si>
  <si>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Муниципальная программа «Развитие физической культуры и спорта в Усть-Абаканском районе  (2014 - 2020 годы)»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</si>
  <si>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</si>
  <si>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</si>
  <si>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</si>
  <si>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</si>
  <si>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</si>
  <si>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</si>
  <si>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</si>
  <si>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</si>
  <si>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 xml:space="preserve">Муниципальная программа «Обеспечение общественного порядка и противодействие преступности в Усть-Абаканском районе (2014-2020 годы)» </t>
  </si>
  <si>
    <t>Подпрограмма  «Повышение безопасности дорожного движения»</t>
  </si>
  <si>
    <t>14.3.</t>
  </si>
  <si>
    <t>14.4.</t>
  </si>
  <si>
    <t>15.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</si>
  <si>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</si>
  <si>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16.</t>
  </si>
  <si>
    <t xml:space="preserve">Муниципальная программа «Жилище (2014 – 2020 годы)» </t>
  </si>
  <si>
    <t>16.1.</t>
  </si>
  <si>
    <t>16.2.</t>
  </si>
  <si>
    <t>16.3.</t>
  </si>
  <si>
    <t>17.</t>
  </si>
  <si>
    <t>18.</t>
  </si>
  <si>
    <t>19.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</si>
  <si>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</si>
  <si>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20.</t>
  </si>
  <si>
    <t>ВСЕГО по муниципальным программам: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</si>
  <si>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</si>
  <si>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</si>
  <si>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</si>
  <si>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Н.А. Потылицына</t>
  </si>
  <si>
    <t>Исполнитель</t>
  </si>
  <si>
    <t>Сконина К.В. 2-18-52</t>
  </si>
  <si>
    <t>&lt;*&gt; Заполняется при выполнении за квартал менее 25% мероприятий Программы.</t>
  </si>
  <si>
    <t>Финансирование производилось по фактическим расходам</t>
  </si>
  <si>
    <r>
      <rPr>
        <b/>
        <sz val="13"/>
        <color theme="1"/>
        <rFont val="Times New Roman"/>
        <family val="1"/>
        <charset val="204"/>
      </rPr>
      <t>3.Мероприятия в сфере развития земельно-имущественных отношений - 2,5</t>
    </r>
    <r>
      <rPr>
        <sz val="13"/>
        <color theme="1"/>
        <rFont val="Times New Roman"/>
        <family val="1"/>
        <charset val="204"/>
      </rPr>
      <t xml:space="preserve">, в том числе:                                                      ^Межевание земельного участка аал Райков - 2,5.                                                                                                 
</t>
    </r>
    <r>
      <rPr>
        <b/>
        <sz val="13"/>
        <color theme="1"/>
        <rFont val="Times New Roman"/>
        <family val="1"/>
        <charset val="204"/>
      </rPr>
      <t/>
    </r>
  </si>
  <si>
    <t>Выполнение мероприятий по сохранению и развитию малых, отдаленных и иных сел планируется в 3 квартале</t>
  </si>
  <si>
    <t>Муниципальная программа «Развитие агропромышленного комплекса Усть-Абаканского района и социальной сферы на селе (2014 - 2020 годы)»</t>
  </si>
  <si>
    <t>Финансирование производилось по фактически поступившим заявкам</t>
  </si>
  <si>
    <t>Финансирование производилось по фактически расходам</t>
  </si>
  <si>
    <t>Финансирование производилось по фактическим расходам.</t>
  </si>
  <si>
    <t>Укрепление безопасности и общественного порядка в Усть-Абаканском районе</t>
  </si>
  <si>
    <t>Расходы на мероприятия по профилактике терроризма и экстремизма не производились</t>
  </si>
  <si>
    <t>Мероприятия по профилактике терроризма и экстремизма.</t>
  </si>
  <si>
    <t>Выполнение мероприятий запланировано на 2-4 квартал 2019г.</t>
  </si>
  <si>
    <r>
      <rPr>
        <b/>
        <sz val="13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^Соглашение между Минстроем РХ и Усть-Абаканским поссоветом находится в стадии заключения. Планируется реализовать 30 проекта по благоустройству дворовых территорий МКД и 2 проекта по благоустройству общественных территорий.
</t>
    </r>
  </si>
  <si>
    <r>
      <rPr>
        <b/>
        <sz val="13"/>
        <rFont val="Times New Roman"/>
        <family val="1"/>
        <charset val="204"/>
      </rPr>
      <t xml:space="preserve">Обеспечение энергоэффективности и энергосбережения на объектах муниципальной собственности </t>
    </r>
    <r>
      <rPr>
        <sz val="13"/>
        <rFont val="Times New Roman"/>
        <family val="1"/>
        <charset val="204"/>
      </rPr>
      <t xml:space="preserve">- Субсидии из Республиканского бюджета РХ не выделялись.  </t>
    </r>
  </si>
  <si>
    <t>Поддержка объектов коммунальной инфраструктуры</t>
  </si>
  <si>
    <t>Обеспечение деятельности органов местного самоуправления</t>
  </si>
  <si>
    <t>Финансирование производилось согласно заявок по фактически выполненным расходам.</t>
  </si>
  <si>
    <t>Осуществление отдельных государственных полномочий по предупреждению и ликвидации болезней животных.</t>
  </si>
  <si>
    <t>Мероприятия, направленные на патриотическое воспитание граждан.</t>
  </si>
  <si>
    <t>1. Обеспечение развития отрасли физической культуры и спорта.                                                                                                                                     2. Физкультурно-оздоровительная работа с различными категориями населения.</t>
  </si>
  <si>
    <t>Обеспечение мер социальной поддержки детей-сирот и детей, оставшихся без попечения родителей.</t>
  </si>
  <si>
    <t>Финансирование по фактическим заявкам.</t>
  </si>
  <si>
    <t>ИНФОРМАЦИЯ</t>
  </si>
  <si>
    <t xml:space="preserve"> о реализации муниципальных программ, действующих на территории Усть-Абаканского района Республики Хакасия</t>
  </si>
  <si>
    <t>ОТЧЕТ</t>
  </si>
  <si>
    <r>
      <t xml:space="preserve">1.1. Бюджетные инвестиции в объекты         
муниципальной собственности </t>
    </r>
    <r>
      <rPr>
        <sz val="8"/>
        <rFont val="Times New Roman"/>
        <family val="1"/>
        <charset val="204"/>
      </rPr>
      <t>(ВР 410)</t>
    </r>
  </si>
  <si>
    <r>
      <t>1.2. Межбюджетные трансферты - всего</t>
    </r>
    <r>
      <rPr>
        <sz val="8"/>
        <rFont val="Times New Roman"/>
        <family val="1"/>
        <charset val="204"/>
      </rPr>
      <t xml:space="preserve"> (в том числе ВР 540 Иные межбюджетные трансферты)   </t>
    </r>
    <r>
      <rPr>
        <b/>
        <sz val="12"/>
        <rFont val="Times New Roman"/>
        <family val="1"/>
        <charset val="204"/>
      </rPr>
      <t xml:space="preserve">       </t>
    </r>
  </si>
  <si>
    <r>
      <t xml:space="preserve">1.2.1. Субсидии бюджетам поселений на софинансирование - всего </t>
    </r>
    <r>
      <rPr>
        <sz val="8"/>
        <rFont val="Times New Roman"/>
        <family val="1"/>
        <charset val="204"/>
      </rPr>
      <t>(ВР 522 Субсидии на софинансирование капитальных вложений в объекты муниципальной собственности)</t>
    </r>
  </si>
  <si>
    <t>1.Обеспечение деятельности органов местного самоуправления.                                                                                                                                  2.Содержание объекта по утилизации.</t>
  </si>
  <si>
    <t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2.Обеспечение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3.Мероприятия по предоставлению школьного питания.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</si>
  <si>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4. Создание условия для обеспечения современного качества образования.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1.Создание условия для обеспечения современного качества образования.</t>
    </r>
  </si>
  <si>
    <t>1.Органы местного самоуправления.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</si>
  <si>
    <t xml:space="preserve">1.Обеспечение деятельности подведомственных учреждений (Дома культуры).
2.Мероприятия по поддержке и развитию культуры, искусства и архивного дела.
</t>
  </si>
  <si>
    <t>1.Обеспечение деятельности подведомственных учреждений (муниципальное бюджетное учреждение культуры "Районный молодёжный ресурсный центр").
2.Мероприятия в области молодежной политики.</t>
  </si>
  <si>
    <t>Предоставление районным общественным организациям финансовой поддержки на осуществление уставной деятельности</t>
  </si>
  <si>
    <t>1.Осуществление государственных полномочий по организации и осуществлению деятельности по опеке и попечительству.                                                                                               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родителю.                                                                                                    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</si>
  <si>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t>1.Обеспечение деятельности подведомственных учреждений (муниципальное автономное учреждение «Усть-Абаканский загородный лагерь Дружба»</t>
  </si>
  <si>
    <t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</si>
  <si>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</si>
  <si>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</si>
  <si>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t xml:space="preserve">1.Предоставление районным общественным организациям финансовой поддержки на осуществление уставной деятельности.                                       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инвалидов. </t>
  </si>
  <si>
    <t>1.Мероприятия по профилактике безнадзорности и правонарушений несовершеннолетних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</si>
  <si>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2. Организация, координация туристической деятельности и продвижения туристического продукта.</t>
  </si>
  <si>
    <t>Строительство и реконструкция, содержание, ремонт, капитальный ремонт автомобильных дорог общего пользования местного значения</t>
  </si>
  <si>
    <t>Обеспечение потребности населения в перевозках пассажиров на социально значимых маршрутах</t>
  </si>
  <si>
    <t>Реализация социальных программ негосударственными некоммерческими организациями, осуществляющими деятельность, направленную на решение социальных проблем</t>
  </si>
  <si>
    <t>1.Обеспечение развития отрасли (Органы местного самоуправления).                                                                           2.Оценка недвижимости, признание прав и регулирование отношений по государственной и муниципальной собственности.                                                                                                    3.Мероприятия в сфере развития земельно-имущественных отношений.</t>
  </si>
  <si>
    <t>1.Осуществление муниципальных функций в финансовой сфере (Органы местного самоуправления)                                                                                            2.Выравнивание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3.Обеспечение деятельности подведомственных учреждений (обеспечение деятельности МКУ "Усть-Абаканская районная правовая служба").                                                                                                                                                                               4.Финансовое обеспечение переданных органам местного самоуправления полномочий</t>
  </si>
  <si>
    <t>1.Дотации на выравнивание бюджетной обеспеченности поселений.                                                                                           2.Осуществление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3.Осуществление органами местного самоуправления государственных полномочий в области охраны труда.                                                                     4.Осуществление государственных полномочий по созданию, организации и обеспечению деятельности административных комиссий муниципальных образований.</t>
  </si>
  <si>
    <t>3.1.</t>
  </si>
  <si>
    <t>3.2.</t>
  </si>
  <si>
    <t>3.3.</t>
  </si>
  <si>
    <t>5.1.</t>
  </si>
  <si>
    <t>5.2.</t>
  </si>
  <si>
    <t>5.3.</t>
  </si>
  <si>
    <t>5.4.</t>
  </si>
  <si>
    <t>5.5.</t>
  </si>
  <si>
    <t>7.4.</t>
  </si>
  <si>
    <t>10.1.</t>
  </si>
  <si>
    <t>10.2.</t>
  </si>
  <si>
    <t>10.3.</t>
  </si>
  <si>
    <t>10.4.</t>
  </si>
  <si>
    <r>
      <rPr>
        <b/>
        <sz val="13"/>
        <color theme="1"/>
        <rFont val="Times New Roman"/>
        <family val="1"/>
        <charset val="204"/>
      </rPr>
      <t>1.Обеспечение деятельности УИО - 5905,7</t>
    </r>
    <r>
      <rPr>
        <sz val="13"/>
        <color theme="1"/>
        <rFont val="Times New Roman"/>
        <family val="1"/>
        <charset val="204"/>
      </rPr>
      <t xml:space="preserve"> в том числе: заработная плата - 3360,9; начисления на выплаты по оплате труда - 976,0; командировочные расходы - 34,5; услуги связи - 88,1; конверты - 64,1; работы, услуги по содержанию имущества - </t>
    </r>
    <r>
      <rPr>
        <sz val="13"/>
        <rFont val="Times New Roman"/>
        <family val="1"/>
        <charset val="204"/>
      </rPr>
      <t>52,1</t>
    </r>
    <r>
      <rPr>
        <sz val="13"/>
        <color theme="1"/>
        <rFont val="Times New Roman"/>
        <family val="1"/>
        <charset val="204"/>
      </rPr>
      <t xml:space="preserve">; прочие работы, услуги - </t>
    </r>
    <r>
      <rPr>
        <sz val="13"/>
        <rFont val="Times New Roman"/>
        <family val="1"/>
        <charset val="204"/>
      </rPr>
      <t>707,1</t>
    </r>
    <r>
      <rPr>
        <sz val="13"/>
        <color theme="1"/>
        <rFont val="Times New Roman"/>
        <family val="1"/>
        <charset val="204"/>
      </rPr>
      <t xml:space="preserve">; увеличение стоимости основных средств – 381,9; увеличение стоимости материальных запасов - 228,9; пени - 12,1.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- 318,6</t>
    </r>
    <r>
      <rPr>
        <sz val="13"/>
        <rFont val="Times New Roman"/>
        <family val="1"/>
        <charset val="204"/>
      </rPr>
      <t xml:space="preserve">, рыночная оценка объектов недвижимости, в том числе:                                                                               ^Определение рыночной стоимости права на заключение договора аренды земельных участков - 85,0;                                          ^Экономическое обосновние коэффициентов для определения арендной платы земельных участков - 80,0;                                            ^Расходы по содержанию муниципального имущества-148,6;                                                                                                                ^Услуги по оценки имущества-5,0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</si>
  <si>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Перечислена субсидия 2-м молодым семьям на обеспечение жильем</t>
  </si>
  <si>
    <t>за 1 полугодие 2019 года.</t>
  </si>
  <si>
    <t xml:space="preserve"> о реализации муниципальных программ, действующих на территории Усть-Абаканского района Республики Хакасия за 1 полугодие 2019 года.</t>
  </si>
  <si>
    <t>Строительство и реконструкцию объектов коммунальной инфраструктуры, в том числе разработка ПСД (Строительство водопровода в аале Чарков).</t>
  </si>
  <si>
    <t>Выполнение мероприятий запланировано на 3-4 квартал 2019 г.</t>
  </si>
  <si>
    <t>Финансирование производилось согласно заявок по фактически выполненным работам. Выполнение мероприятий запланировано на 3-4 квартал 2019 г.</t>
  </si>
  <si>
    <t>Софинансирование мероприятий ГП "Чистая вода (2016-2020 годы") направленных на улучшение качества питьевой воды и очистки сточных вод запланировано на 3-4 квартал 2019г.</t>
  </si>
  <si>
    <t>Кредиторская задолженность.</t>
  </si>
  <si>
    <r>
      <rPr>
        <b/>
        <sz val="13"/>
        <rFont val="Times New Roman"/>
        <family val="1"/>
        <charset val="204"/>
      </rPr>
      <t>1.Мероприятия в области государственной поддержки негосударственных некоммерческих организаций</t>
    </r>
    <r>
      <rPr>
        <sz val="13"/>
        <rFont val="Times New Roman"/>
        <family val="1"/>
        <charset val="204"/>
      </rPr>
      <t xml:space="preserve"> - 182,5 субсидии некоммерческой организаци (Красный крест).                                                                                                                                                                                                  </t>
    </r>
  </si>
  <si>
    <t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2.Проведение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                                                      3.Мероприятия по защите населения от чрезвычайных ситуаций, пожарной безопасности и безопасности на водных объектах</t>
  </si>
  <si>
    <r>
      <rPr>
        <b/>
        <sz val="13"/>
        <rFont val="Times New Roman"/>
        <family val="1"/>
        <charset val="204"/>
      </rPr>
      <t>1.Обеспечение деятельности органов местного самоуправления - 3500,5,</t>
    </r>
    <r>
      <rPr>
        <sz val="13"/>
        <rFont val="Times New Roman"/>
        <family val="1"/>
        <charset val="204"/>
      </rPr>
      <t xml:space="preserve"> из них: заработная плата - 2175,4; начисления на выплаты по оплате труда - 609,1; услуги связи - 44,9; коммунальные услуги - 385,1; работы, услуги по содержанию имущества - 8,9; прочие работы, услуги - 209,9; увеличение стоимости основных средств - 0,9; увеличение стоимости материальных запасов - 47,3; имущественный и транспортный налог - 16,8; штраф, пени - 2,2. </t>
    </r>
    <r>
      <rPr>
        <sz val="13"/>
        <color rgb="FFFF0000"/>
        <rFont val="Times New Roman"/>
        <family val="1"/>
        <charset val="204"/>
      </rPr>
      <t xml:space="preserve">                                                                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2.Содержание объекта по утилизации - </t>
    </r>
    <r>
      <rPr>
        <sz val="13"/>
        <rFont val="Times New Roman"/>
        <family val="1"/>
        <charset val="204"/>
      </rPr>
      <t xml:space="preserve">480,2, в том числе: </t>
    </r>
    <r>
      <rPr>
        <b/>
        <sz val="13"/>
        <rFont val="Times New Roman"/>
        <family val="1"/>
        <charset val="204"/>
      </rPr>
      <t>97,5 (МБ), 382,7 (РХ),</t>
    </r>
    <r>
      <rPr>
        <sz val="13"/>
        <rFont val="Times New Roman"/>
        <family val="1"/>
        <charset val="204"/>
      </rPr>
      <t xml:space="preserve"> из них: 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^</t>
    </r>
    <r>
      <rPr>
        <sz val="13"/>
        <rFont val="Times New Roman"/>
        <family val="1"/>
        <charset val="204"/>
      </rPr>
      <t xml:space="preserve">Охрана биотермической ямы </t>
    </r>
    <r>
      <rPr>
        <b/>
        <sz val="13"/>
        <rFont val="Times New Roman"/>
        <family val="1"/>
        <charset val="204"/>
      </rPr>
      <t xml:space="preserve">- </t>
    </r>
    <r>
      <rPr>
        <sz val="13"/>
        <rFont val="Times New Roman"/>
        <family val="1"/>
        <charset val="204"/>
      </rPr>
      <t xml:space="preserve">97,5 (заработная плата согласно договора);                                                                                 ^Осуществление отдельных государственных полномочий по предупреждению и ликвидации болезней животных - 382,7 (РХ): заработная плата - 208,3; страховые взносы - 62,9; увеличение стоимости материальных запасов - 111,5.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</si>
  <si>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Кредиторская задолженность, в т.ч. по заработной плате за июнь 2019 г.</t>
  </si>
  <si>
    <t>Приобретено 200,9 м2 жилья, четвертый участник программы будет приобретать жилье в 3 кв.</t>
  </si>
  <si>
    <t>Мероприятия в сфере поддержки малого и среднего предпринимательства запланированы на 4 квартал 2019г.</t>
  </si>
  <si>
    <r>
      <rPr>
        <b/>
        <sz val="13"/>
        <rFont val="Times New Roman"/>
        <family val="1"/>
        <charset val="204"/>
      </rPr>
      <t xml:space="preserve">Мероприятия в сфере поддержки малого и среднего предпринимательства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^Проведение конкурса "Предприниматель года" </t>
    </r>
  </si>
  <si>
    <t xml:space="preserve">Работы запланированы:                                                    - по строительству детского сада в с.Калинино на сентябрь 2019г.;                         </t>
  </si>
  <si>
    <t>Выдача тех.условий по телефонизации и подключ.к сети интернет д/с на 120 мест с.Калинино</t>
  </si>
  <si>
    <r>
      <rPr>
        <u/>
        <sz val="12"/>
        <color theme="1"/>
        <rFont val="Times New Roman"/>
        <family val="1"/>
        <charset val="204"/>
      </rPr>
      <t>Дошкольные организации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2.Строительство, реконструкция объектов муниципальной собственности, в том числе разработка проектно-сметной документации
3.Мероприятия по развитию дошкольного образования
4.Обеспечение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
</t>
    </r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   2.Строительство, реконструкция объектов муниципальной собственности, в том числе разработка ПСД
3.Капитальный ремонт в муниципальных учреждениях, в том числе ПСД
4.Создание условия для обеспечения современного качества образования
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
6.Организация школьного питания
</t>
    </r>
    <r>
      <rPr>
        <u/>
        <sz val="12"/>
        <color theme="1"/>
        <rFont val="Times New Roman"/>
        <family val="1"/>
        <charset val="204"/>
      </rPr>
      <t>Обеспечение условий развития сферы образования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  </r>
  </si>
  <si>
    <r>
      <rPr>
        <b/>
        <sz val="13"/>
        <rFont val="Times New Roman"/>
        <family val="1"/>
        <charset val="204"/>
      </rPr>
      <t xml:space="preserve">Развитие дошкольного образования: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3"/>
        <rFont val="Times New Roman"/>
        <family val="1"/>
        <charset val="204"/>
      </rPr>
      <t xml:space="preserve"> </t>
    </r>
    <r>
      <rPr>
        <b/>
        <sz val="13"/>
        <rFont val="Times New Roman"/>
        <family val="1"/>
        <charset val="204"/>
      </rPr>
      <t>- 18558,1</t>
    </r>
    <r>
      <rPr>
        <sz val="13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- 11836,2; услуги связи - 25,3; транспортные услуги - 77,1; коммунальные услуги - 3722,0; услуги по сод.имущества - 456,0; прочие услуги - 179,2; прочие расходы - 1728,6; приобретение основных средств - 198,6; приобретение мат.запасов - 335,1.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</si>
  <si>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3"/>
        <rFont val="Times New Roman"/>
        <family val="1"/>
        <charset val="204"/>
      </rPr>
      <t>2.Строительство, реконструкция объектов муниципальной собственности, в том числе разработка проектно-сметной документации - 73,8,</t>
    </r>
    <r>
      <rPr>
        <sz val="13"/>
        <rFont val="Times New Roman"/>
        <family val="1"/>
        <charset val="204"/>
      </rPr>
      <t xml:space="preserve"> из них: земельный налог за участок под строительство детского сада с.Калинино-64,4; выдача тех.условий по телефонизации и подключение к сети интернет дет/сада на 120 мест с.Калинино-9,4 </t>
    </r>
  </si>
  <si>
    <r>
      <rPr>
        <b/>
        <sz val="13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- 26654,6 (РХ):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- 51384,6; услуги связи - 57,4.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</si>
  <si>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3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3"/>
        <rFont val="Times New Roman"/>
        <family val="1"/>
        <charset val="204"/>
      </rPr>
      <t xml:space="preserve">                                                        </t>
    </r>
    <r>
      <rPr>
        <b/>
        <sz val="13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- 45356,5:</t>
    </r>
    <r>
      <rPr>
        <sz val="13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- 7181,5; услуги связи - 93,4; транспортные услуги - 1353,2; коммунальные услуги - 19555,6; аренда - 10,6; услуги по содержанию имущества - 3029,6; прочие услуги - 1167,5; прочие расходы - 7049,7; приобретение основных средств - 246,4; приобретение материальных запасов - 5669,1.</t>
    </r>
  </si>
  <si>
    <r>
      <t xml:space="preserve">2.Строительство, реконструкция объектов муниципальной собственности, в том числе разработка проектно-сметной документации - 64,7 </t>
    </r>
    <r>
      <rPr>
        <sz val="13"/>
        <rFont val="Times New Roman"/>
        <family val="1"/>
        <charset val="204"/>
      </rPr>
      <t>Земельный налог за участок под строительство школы д.Чапаево</t>
    </r>
  </si>
  <si>
    <r>
      <rPr>
        <b/>
        <sz val="13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- 2570,7</t>
    </r>
    <r>
      <rPr>
        <sz val="13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ПСД на капитальный ремонт спортивного зала Расцветская СОШ - 2,9                                                                               ^Капитальный ремонт кровли Усть-Абаканская СОШ (корпус 1) - 1261,4 (КтЗ 2018г)                                                                                                                                                    ^Капитальный ремонт здания В-Биджинская СОШ - 1306,4 (КтЗ 2018г) </t>
    </r>
    <r>
      <rPr>
        <sz val="13"/>
        <color rgb="FFFF0000"/>
        <rFont val="Times New Roman"/>
        <family val="1"/>
        <charset val="204"/>
      </rPr>
      <t xml:space="preserve">                      </t>
    </r>
  </si>
  <si>
    <r>
      <rPr>
        <b/>
        <sz val="13"/>
        <rFont val="Times New Roman"/>
        <family val="1"/>
        <charset val="204"/>
      </rPr>
      <t>3.Мероприятия по развитию дошкольного образования - 366,1</t>
    </r>
    <r>
      <rPr>
        <sz val="13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оборудования и инвентаря для пищеблоков - 124,5 (д/с Рябинушка-65,4, д/с Родничок-59,1);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оборудования для мед.кабинетов - 78,0 (д/с Ромашка);                                                                                                      ^Приобретение огнетушителей и противопожарных знаков - 1,7 (д/с Солнышко);                                                                                      ^Испытание пожарных кранов и лестниц,огражд.кровли - 22,0 (д/с Ромашка-19,2; д/с Рябинушка-2,8);                                                ^Огнезащитная обработка дерев.конструкций кровли - 64,3 (д/с Ромашка);                                                                                       ^Проверка качества огнезащитной обработки дерев.конструкций - 7,0 (д/с Рябинушка-4,0; д/с Солнышко-3,0);                     ^Антитеррористическая безопасность: установка систем видеонаблюдения, дооборудование системы видеонаблюдения - 49,4 (д/с Ласточка);                                                                                                                                                                                                                              ^Ремонт освещения - 19,2 (д/с Солнышко).                                                                                                                                                                    </t>
    </r>
  </si>
  <si>
    <r>
      <rPr>
        <b/>
        <sz val="13"/>
        <color theme="1"/>
        <rFont val="Times New Roman"/>
        <family val="1"/>
        <charset val="204"/>
      </rPr>
      <t>4. Создание условия для обеспечения современного качества образования - 3358,1</t>
    </r>
    <r>
      <rPr>
        <sz val="13"/>
        <color theme="1"/>
        <rFont val="Times New Roman"/>
        <family val="1"/>
        <charset val="204"/>
      </rPr>
      <t>, в том числе:</t>
    </r>
    <r>
      <rPr>
        <b/>
        <sz val="13"/>
        <color theme="1"/>
        <rFont val="Times New Roman"/>
        <family val="1"/>
        <charset val="204"/>
      </rPr>
      <t xml:space="preserve">   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^Спец. оценка условий труда - 44,0 (Чапаевская ООШ);                                                                                                                                                                                                    ^Ремонт освещения, электрооборудования - 536,2 (Усть-Абаканская СОШ-215,0; Весенненская СОШ-305,8; Опытненская СОШ-15,4);                                                                                                                                                                                                                                                                                                                                                                  ^Установка АУПС - 175,9 (Весенненская СОШ - 18,0; Росток - 122,7; Усть-Абаканская СОШ - 35,2);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 - 19,0 (Красноозерная ООШ);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мед.кабинетов - 45,5 (Расцветская СОШ-14,0; Красноозерная ООШ-27,0; Росток-4,5);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- 230,2 (Сапоговская СОШ-5,5; В-Биджинская СОШ-224,7);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</si>
  <si>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t xml:space="preserve">^Монтаж тревожной сигнализации - 16,7 (Росток);                                                                                                                                                                                                   ^Приобретение школьной мебели - 54,6 (Калининская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^Антитеррористическая безопасность: установка систем видеонаблюдения - 421,9 (Весенненская СОШ - 160,0; У-Абаканская СОШ-240,7; Красноозерная ООШ-21,2);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насоса для системы отопления - 65,0 (Усть-Абаканская СОШ корпус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отопления - 94,2 (Опытненская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</si>
  <si>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^Проверка сметной документации на замену окон - 5,8 (Расцветская СОШ-5,7);                                                                                                                                 ^Определение категории помещения по взрыво-пожарн.6,4 (Солнечная СОШ);                                                                                                                                             ^Установка противожарных дверей, люков - 658,0 (Чарковская СОШИ-236,0; Усть-Бюрская СОШ-211,0; Весенненская СОШ-175,0; В-Биджинская СОШ-36,0);                                                                                                                                                                ^Приобретение мебели в столовую - 94,2 (ОШИ-30,9; Усть-Бюрская СОШ-22,5; Райковская СОШ-40,8);                                                           ^Приобретение насоса, установка насос.станции - 101,8 (Красноозерная ООШ-46,3; Сапоговская СОШ-55,5);                                                                        ^Приобретение огнетушителей  и против.знаков - 39,5 (Усть-Абаканская СОШ-34,2; Доможаковская СОШ-5,3);         </t>
  </si>
  <si>
    <t xml:space="preserve">^Профилактическое испытание электрооборудования - 14,9 (Расцветская СОШ);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кункурса "Учитель года" - 24,9;                                                                                                                                                   ^Проведение конкурса "Педагог-дошкольник" - 24,8;                                                                                                      ^Приобретение уст-ва противопожарной безопасности-20,5.               </t>
  </si>
  <si>
    <t>^Приобретение спец.одежды - 11,1 (Росток);                                                                                                                                                                ^Приобретение мебели в группу - 41,5 (д/с: Красноозерная ООШ-20,5; Весенненская СОШ-21,0);                                                                                                                      ^Ремонт столовой - 383,3 (В-Биджинская СОШ);                                                                                                                                                                                      ^Монтаж вентиляции - 110,2 (В-Биджинская СОШ);                                                                                                                                         ^Тепловиз.съемка - 72,0 (Усть-Абаканская СОШ);                                                                                                                                                                    ^Испытание качества огнезащитной обработки дерев.конструкций - 29,0 (Усть-Абаканская СОШ-15,0; Усть-Бюрская СОШ-6,0; Росток-4,0; ОШИ-4,0);                                                                                                                                                                                  ^Испытание пожарных кранов и лестниц, огражд.кровли - 15,0 (Усть-Бюрская СОШ-11,0; Росток-3,2; ОШИ-0,8);</t>
  </si>
  <si>
    <r>
      <rPr>
        <b/>
        <sz val="13"/>
        <color theme="1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- 230265,0 (РХ)</t>
    </r>
    <r>
      <rPr>
        <sz val="13"/>
        <color theme="1"/>
        <rFont val="Times New Roman"/>
        <family val="1"/>
        <charset val="204"/>
      </rPr>
      <t xml:space="preserve">                                                     ^Субсидии на выполнения муниципального задания из средств республиканского бюджета: оплата труда - 228036,5; услуги связи - 247,8; прочие услуги - 144,1; приобретение основных средств - 1047,5; приобретение материальных запасов - 789,1.</t>
    </r>
    <r>
      <rPr>
        <b/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6. Мероприятия по предоставлению школьного питания и организация школьного питания - </t>
    </r>
    <r>
      <rPr>
        <sz val="13"/>
        <color theme="1"/>
        <rFont val="Times New Roman"/>
        <family val="1"/>
        <charset val="204"/>
      </rPr>
      <t xml:space="preserve">3425,3, из них: 2585 чел.- </t>
    </r>
    <r>
      <rPr>
        <b/>
        <sz val="13"/>
        <color theme="1"/>
        <rFont val="Times New Roman"/>
        <family val="1"/>
        <charset val="204"/>
      </rPr>
      <t>1936,1 (РХ),</t>
    </r>
    <r>
      <rPr>
        <sz val="13"/>
        <color theme="1"/>
        <rFont val="Times New Roman"/>
        <family val="1"/>
        <charset val="204"/>
      </rPr>
      <t xml:space="preserve"> 2585 чел.- </t>
    </r>
    <r>
      <rPr>
        <b/>
        <sz val="13"/>
        <color theme="1"/>
        <rFont val="Times New Roman"/>
        <family val="1"/>
        <charset val="204"/>
      </rPr>
      <t xml:space="preserve">1489,2 (МБ)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</si>
  <si>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3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1.Органы местного самоуправления - 3253,9</t>
    </r>
    <r>
      <rPr>
        <sz val="13"/>
        <color theme="1"/>
        <rFont val="Times New Roman"/>
        <family val="1"/>
        <charset val="204"/>
      </rPr>
      <t xml:space="preserve">, из них: оплата труда - 3203,1; услуги связи - 23,8; прочие услуги - 18,8; приобретение материальных запасов - 8,2.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- 9993,6,</t>
    </r>
    <r>
      <rPr>
        <sz val="13"/>
        <color theme="1"/>
        <rFont val="Times New Roman"/>
        <family val="1"/>
        <charset val="204"/>
      </rPr>
      <t xml:space="preserve"> из них: оплата труда - 9570,7; услуги связи - 51,0; коммунальные услуги - 192,5; прочие услуги - 42,1; прочие расходы - 50,2; приобретение основных средств - 14,9; приобретение материальных запасов - 72,2                                                                                             </t>
    </r>
  </si>
  <si>
    <r>
      <rPr>
        <b/>
        <sz val="13"/>
        <rFont val="Times New Roman"/>
        <family val="1"/>
        <charset val="204"/>
      </rPr>
      <t>Развитие системы дополнительного образования детей: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- 10765,1,</t>
    </r>
    <r>
      <rPr>
        <sz val="13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- 10483,9; услуги связи - 11,0; коммунальные услуги - 138,9; услуги по сод.имущества - 18,4; прочие услуги - 13,6; прочие расходы - 72,5; приобретение мат.запасов - 26,8.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2.Обеспечение деятельности подведомственных учреждений (Усть-Абаканская ДШИ) - 8356,6</t>
    </r>
    <r>
      <rPr>
        <sz val="13"/>
        <rFont val="Times New Roman"/>
        <family val="1"/>
        <charset val="204"/>
      </rPr>
      <t xml:space="preserve">, из них:  Расходы на выполнения муниципального задания из средств районного бюджета: оплата труда - 7659,4; услуги связи - 9,4; коммунальные услуги - 518,9; услуги по сод.имущества - 93,8; прочие услуги - 13,5; прочие расходы - 22,8; приобретение основных средств - 33,8; приобретение мат.запасов 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3.Обеспечение деятельности подведомственных учреждений (Усть-Абаканская СШ) - 11691,9,</t>
    </r>
    <r>
      <rPr>
        <sz val="13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- 10556,2; услуги связи - 12,5; коммунальные услуги - 538,9; услуги по сод.имущества - 53,6; прочие услуги - 45,2; прочие расходы - 468,3; увеличение стоимости основных средств - 4,9; увеличение стоимости материальных запасов - 12,3.           </t>
    </r>
  </si>
  <si>
    <r>
      <rPr>
        <b/>
        <sz val="13"/>
        <rFont val="Times New Roman"/>
        <family val="1"/>
        <charset val="204"/>
      </rPr>
      <t>4.Создание условия для обеспечения современного качества образования - 31,5</t>
    </r>
    <r>
      <rPr>
        <sz val="13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^Испытание качества огнезащитной обработки кровли ЦДО - 7,0;                                                                                                                    ^Установка противопожар.двери ЦДО - 24,5.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               </t>
    </r>
  </si>
  <si>
    <r>
      <rPr>
        <b/>
        <sz val="13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3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3"/>
        <rFont val="Times New Roman"/>
        <family val="1"/>
        <charset val="204"/>
      </rPr>
      <t>1.Создание условия для обеспечения современного качества образования - 84,4</t>
    </r>
    <r>
      <rPr>
        <sz val="13"/>
        <rFont val="Times New Roman"/>
        <family val="1"/>
        <charset val="204"/>
      </rPr>
      <t xml:space="preserve">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мероприятиях, в том числе:                                                                                                                                                                                                                     ^Поездка в г. Красноярск спортсменов МБОУ "Сапоговская СОШ" (транспортные расходы) - 14,0;                                                                                     ^Поездка в Москву (конкурс исследов.работ) МБОУ Сапоговская СОШ" (транспортные расходы) - 8,4;                         ^"Рождественские чтения"- 1,0;                                                                                                                                                                             ^Районные олимпиады и конкурсы для школьников и дошкольников - 13,4;                                                                                         ^ГСМ на соревнования в г. Саяногорск МБОУ "В-Биджинская СОШ" - 2,6;                                                                        ^Награждения выпускников - 45,0.</t>
    </r>
  </si>
  <si>
    <r>
      <rPr>
        <b/>
        <sz val="13"/>
        <rFont val="Times New Roman"/>
        <family val="1"/>
        <charset val="204"/>
      </rPr>
      <t>Мероприятия, направленные на патриотическое воспитание граждан - 103,4,</t>
    </r>
    <r>
      <rPr>
        <sz val="13"/>
        <rFont val="Times New Roman"/>
        <family val="1"/>
        <charset val="204"/>
      </rPr>
      <t xml:space="preserve"> из них:                                                                                                        ^Районный конкурс "Пою мое Отечество"- 15,0; ^Районная тематическая выставка "Подвигу доблести-память и честь!" - 4,0; ^"Зарничка" - 4,0; ^Проведение праздничного мероприятия посвященного 25 годовщине контртеррористической операции на Северном Кавказе - 4,0; ^Открытое первенство по баскетболу среди мальчиков 2008г.р. "Кубок Победы" - 3,0; ^Открытый турнир по волейболу среди команд девочек 2007 г.р. и младше - 4,1; ^Турнир по настольному теннису, посвященному Дню Победы - 1,4; Военно-полевые сборы - 26,9; ^"Юный зарничник" - 10,0; ^"Юные таланты Отчизны" - 17,0; ^"Зарница" - 12,0; ^"9мая" - 2,0.</t>
    </r>
  </si>
  <si>
    <t>1.Проведение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2.Мероприятия по защите населения от чрезвычайных ситуаций, пожарной безопасности и безопасности на водных объектах</t>
  </si>
  <si>
    <t>Проведение мероприятий предусмотрено во 2-ом полугодии 2019 года</t>
  </si>
  <si>
    <r>
      <rPr>
        <b/>
        <sz val="13"/>
        <rFont val="Times New Roman"/>
        <family val="1"/>
        <charset val="204"/>
      </rPr>
      <t>2.Физкультурно-оздоровительная работа с различными категориями населения - 88,3</t>
    </r>
    <r>
      <rPr>
        <sz val="13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^Открытое Первенство МБУДО "Усть-Абаканская СШ" - 29,7;                                                                                                                                                                                                            ^Открытое Первенство по баскетболу среди девочек 2004гр. - 3,7;                                                                                                                          ^Проведение Республиканского турнира по хоккею с мячом на Кубок Главы района - 19,9;                                                                                                                                                                               ^Первенство по волейболу среди девочек 2003гр. - 4,3;                                                                                                                         ^Первенство по волейболу "Кубок Победы" - 2,6;                                                                                                                                  ^Первенство по футболу среди мужских команд "Кубок Победы" - 2,5;                                                                                                                                                 ^Турнир по пулевой стрельбе -1,7;                                                                                                                                                  ^Турнир по греко-римской борьбе - 4,8;                                                                                                                                                ^Первенство по мини футболу среди мужских команд - 5,2;</t>
    </r>
  </si>
  <si>
    <t xml:space="preserve">^Лыжня России - 4,2;                                                                                                                                                                       ^Проведение спортивных мероприятий, посввященных 74-й годовщине Победы в ВОВ - 6,9;                                                                                                                                                                                                                             ^Проведение ГТО среди учащихся - 1,8;                                                                                                                                                                               ^Лично-командное первенство по шашкам среди дошкольников - 1,0.      </t>
  </si>
  <si>
    <r>
      <t>1.Обеспечение развития отрасли физической культуры и спорта - 400,0,</t>
    </r>
    <r>
      <rPr>
        <sz val="13"/>
        <rFont val="Times New Roman"/>
        <family val="1"/>
        <charset val="204"/>
      </rPr>
      <t xml:space="preserve"> в том числе:                                                                          ^Капитальный ремонт в муниципальных учреждениях, в том числе ПСД - 400,0 (Ремонт освещения спортивного зала Химик (КтЗ 2018г).</t>
    </r>
  </si>
  <si>
    <t>Финансирование мероприятий  производилось по фактическим расходам</t>
  </si>
  <si>
    <t>Отсутствие финансирования из республиканского бюджета РХ, выполнение капитального ремонта в з/л "Дружба" планируется на 3 кв. 2019 г</t>
  </si>
  <si>
    <r>
      <rPr>
        <b/>
        <sz val="13"/>
        <color theme="1"/>
        <rFont val="Times New Roman"/>
        <family val="1"/>
        <charset val="204"/>
      </rPr>
      <t>Поддержка граждан старшего поколения -</t>
    </r>
    <r>
      <rPr>
        <sz val="13"/>
        <color theme="1"/>
        <rFont val="Times New Roman"/>
        <family val="1"/>
        <charset val="204"/>
      </rPr>
      <t xml:space="preserve"> 172,2</t>
    </r>
    <r>
      <rPr>
        <b/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1. Предоставление Усть-Абаканскому районному обществу ветеранов финансовой поддержки на осуществление уставной деятельности </t>
    </r>
    <r>
      <rPr>
        <sz val="13"/>
        <color theme="1"/>
        <rFont val="Times New Roman"/>
        <family val="1"/>
        <charset val="204"/>
      </rPr>
      <t xml:space="preserve">- 161,2, в том числе: заработная плата - 111,2; страховые взносы - 36,0; услуги связи - 10,7; услуги банка - 3,3.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2. Мероприятия в области системы реабилитации и социальной интеграции ветеранов и инвалидов - 11,0</t>
    </r>
    <r>
      <rPr>
        <sz val="13"/>
        <color theme="1"/>
        <rFont val="Times New Roman"/>
        <family val="1"/>
        <charset val="204"/>
      </rPr>
      <t xml:space="preserve"> в том числе: культурно-массовые мероприятии к Дню 8-е Марта - 4,0; к Дню Победы - 7,0.
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</si>
  <si>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>Формирование благоприятной среды для жизнедеятельности инвалидов</t>
    </r>
    <r>
      <rPr>
        <sz val="13"/>
        <color theme="1"/>
        <rFont val="Times New Roman"/>
        <family val="1"/>
        <charset val="204"/>
      </rPr>
      <t xml:space="preserve"> - 168,5  </t>
    </r>
    <r>
      <rPr>
        <b/>
        <sz val="13"/>
        <color theme="1"/>
        <rFont val="Times New Roman"/>
        <family val="1"/>
        <charset val="204"/>
      </rPr>
      <t xml:space="preserve">                                                                           1. Предоставление Усть-Абаканскому районному обществу инвалидов финансовой поддержки на осуществление уставной деятельности - 158,0, </t>
    </r>
    <r>
      <rPr>
        <sz val="13"/>
        <color theme="1"/>
        <rFont val="Times New Roman"/>
        <family val="1"/>
        <charset val="204"/>
      </rPr>
      <t xml:space="preserve">в том числе: заработная плата - 116,8; начисления на выплаты по оплате труда - 35,3; </t>
    </r>
    <r>
      <rPr>
        <sz val="13"/>
        <rFont val="Times New Roman"/>
        <family val="1"/>
        <charset val="204"/>
      </rPr>
      <t>услуги связи - 2,1;</t>
    </r>
    <r>
      <rPr>
        <sz val="13"/>
        <color theme="1"/>
        <rFont val="Times New Roman"/>
        <family val="1"/>
        <charset val="204"/>
      </rPr>
      <t xml:space="preserve"> услуги банка - 3,6; почтовые расходы - 0,2..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2.Другие мероприятия в области системы реабилитации и социальной интеграции ветеранов и инвалидов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>- 10,5</t>
    </r>
    <r>
      <rPr>
        <sz val="13"/>
        <color theme="1"/>
        <rFont val="Times New Roman"/>
        <family val="1"/>
        <charset val="204"/>
      </rPr>
      <t>, проведение мероприятий посвященных празнованию 23 февраля и 8 марта - 3,0; дню защиты детей - 6,0; спортивные мероприятия по легкой атлетике - 1,5.</t>
    </r>
    <r>
      <rPr>
        <b/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</si>
  <si>
    <t>Всемирный день борьбы против наркотиков «Скажи наркотикам нет»</t>
  </si>
  <si>
    <t>Проведение мероприятий запланировано на 3-4 квартал 2019 года</t>
  </si>
  <si>
    <t>В 1 полугодии проведены мероприятия, не требующие финансирования. Мероприятия, требующие финансирование запланированы на 3-4 квартал.</t>
  </si>
  <si>
    <t>Трудоустройство в летний период несовершеннолетних, состоящих на профилактическом учете в КДН и ЗП запланировано на 2-3квартал 2019г. Финансирования не было.</t>
  </si>
  <si>
    <t>Трудоустройство в летний период несовершеннолетних, состоящих на профилактическом учете в КДН и ЗП</t>
  </si>
  <si>
    <r>
      <rPr>
        <b/>
        <sz val="13"/>
        <rFont val="Times New Roman"/>
        <family val="1"/>
        <charset val="204"/>
      </rPr>
      <t>Укрепление безопасности и общественного порядка в Усть-Абаканском районе - 2,9</t>
    </r>
    <r>
      <rPr>
        <sz val="13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        ^Организация восстановления документов лиц, попавших в сложные жизненные ситуации - 1,5 (оплата гос.пошлины);                                                                                                                                                                      ^Оплата ГСМ для подвоза детей в палаточный лагерь "Верщина" - 1,4 (Кз 2017)                                                                                                                                                                                              </t>
    </r>
  </si>
  <si>
    <r>
      <t>Мероприятия по повышению безопасности дорожного движения -</t>
    </r>
    <r>
      <rPr>
        <sz val="13"/>
        <rFont val="Times New Roman"/>
        <family val="1"/>
        <charset val="204"/>
      </rPr>
      <t xml:space="preserve"> проведены мероприятия, не требующие финансирования: Районная олимпиада «Знатоки ПДД», Республиканский слет отрядов ЮИД «На страже дорог». </t>
    </r>
  </si>
  <si>
    <r>
      <t>Мероприятия по профилактике безнадзорности и правонарушений несовершеннолетних - 9,5</t>
    </r>
    <r>
      <rPr>
        <sz val="13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^Работа комиссии по делам несовершеннолетних и защите их прав - 46,0 (Укрепление материально-технической базы КДН)                                                                                                                                                                                           </t>
    </r>
  </si>
  <si>
    <r>
      <rPr>
        <b/>
        <sz val="13"/>
        <rFont val="Times New Roman"/>
        <family val="1"/>
        <charset val="204"/>
      </rPr>
      <t>1.Обеспечение деятельности подведомственных учреждений (МАУ "Музей "Древние курганы Салбыкской степи")</t>
    </r>
    <r>
      <rPr>
        <sz val="13"/>
        <rFont val="Times New Roman"/>
        <family val="1"/>
        <charset val="204"/>
      </rPr>
      <t xml:space="preserve"> - </t>
    </r>
    <r>
      <rPr>
        <b/>
        <sz val="13"/>
        <rFont val="Times New Roman"/>
        <family val="1"/>
        <charset val="204"/>
      </rPr>
      <t xml:space="preserve">808,2 </t>
    </r>
    <r>
      <rPr>
        <sz val="13"/>
        <rFont val="Times New Roman"/>
        <family val="1"/>
        <charset val="204"/>
      </rPr>
      <t xml:space="preserve">в том числе: оплата труда - 442,9; начисления на выплаты по оплате труда - 128,9;  прочие работы, услуги - 85,5; прочие расходы - 4,0; увеличение стоимости материальных запасов - 146,9.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2.Организация, координация туристической деятельности и продвижения туристического продукта - 3,2, </t>
    </r>
    <r>
      <rPr>
        <sz val="13"/>
        <rFont val="Times New Roman"/>
        <family val="1"/>
        <charset val="204"/>
      </rPr>
      <t xml:space="preserve"> популяризация туристических объектов Усть-Абаканского района (приобретение холстов на подрамнике).</t>
    </r>
    <r>
      <rPr>
        <b/>
        <sz val="13"/>
        <rFont val="Times New Roman"/>
        <family val="1"/>
        <charset val="204"/>
      </rPr>
      <t xml:space="preserve">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</si>
  <si>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3"/>
        <color theme="1"/>
        <rFont val="Times New Roman"/>
        <family val="1"/>
        <charset val="204"/>
      </rPr>
      <t>Содействие в обеспеченности жилыми помещениями молодых семей</t>
    </r>
    <r>
      <rPr>
        <b/>
        <sz val="13"/>
        <color theme="1"/>
        <rFont val="Times New Roman"/>
        <family val="1"/>
        <charset val="204"/>
      </rPr>
      <t>: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^Произведена выплата молодым семьям - 2 семьи. </t>
    </r>
    <r>
      <rPr>
        <b/>
        <sz val="13"/>
        <color theme="1"/>
        <rFont val="Times New Roman"/>
        <family val="1"/>
        <charset val="204"/>
      </rPr>
      <t>327,7 (РБ), 240,4 (РХ), 642,8 (РФ)</t>
    </r>
    <r>
      <rPr>
        <sz val="13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^Выдано свидетельств в 2019 году - 2 шт.                                                                                                                                 ^Проведение консультаций молодым семьям - 20 шт.                                                                                                                                                                                        
^Формирование списков молодых семей для участия в Программе в 2020 г. 
^Прием и оформление документов - 4 семьи.                                                                                                                                                                                                              </t>
    </r>
  </si>
  <si>
    <t>Субсидии из Республиканского бюджета РХ не выделялись.</t>
  </si>
  <si>
    <t>Недофинансирование кредиторской задолженности текущего года.</t>
  </si>
  <si>
    <t>Низкий уровень выполнения мероприятий обусловлен тем, что проведение мероприятий предусмотрено на 3 и 4 кварталы 2019 года.</t>
  </si>
  <si>
    <t xml:space="preserve">1. Поддержка одаренных детей и молодежи (Мероприятия по поддержке и развитию культуры, искусства и архивного дела);                                                        
2. Развитие и поддержка народного творчества (Мероприятия по поддержке и развитию культуры, искусства и архивного дела);                                                                                                    3. 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</si>
  <si>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t xml:space="preserve">1.Обеспечение деятельности подведомственных учреждений (Библиотеки);                                     
2.  Мероприятия по поддержке и развитию культуры, искусства и архивного дела;                                                                                                                                               3. Поддержка отрасли культуры;                                                                                                                             4. Обеспечение деятельности подведомственных учреждений (Муниципальное казенное учреждение культуры "Усть-Абаканский историко-краеведческий музей) ;
5. Обеспечение безопасности музейного фонда и развитие музеев.
</t>
  </si>
  <si>
    <t>Низкий уровень выполнения мероприятий обусловлен тем, что проведение мероприятий предусмотрено на 3 и 4 кварталы 2019 года, а так же вовремя не были предоставлены документы для оплаты.</t>
  </si>
  <si>
    <r>
      <t>Обеспечение потребности населения в перевозках пассажиров на социально значимых маршрутах - 25,9</t>
    </r>
    <r>
      <rPr>
        <sz val="13"/>
        <color theme="1"/>
        <rFont val="Times New Roman"/>
        <family val="1"/>
        <charset val="204"/>
      </rPr>
      <t>, в том числе:</t>
    </r>
    <r>
      <rPr>
        <b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 xml:space="preserve">Организация межмуниципального транспортного обслуживания населения - Выполнение пассажиро-перевозок по регулируемым тарифам на маршрутах:                                                                                                                                                                                                                                                                          №501 «п.Усть-Абакан – а.Чарков – а.Ах-Хол» - 25,9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</si>
  <si>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3"/>
        <rFont val="Times New Roman"/>
        <family val="1"/>
        <charset val="204"/>
      </rPr>
      <t xml:space="preserve">Обеспечение развития отрасли культуры: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3"/>
        <rFont val="Times New Roman"/>
        <family val="1"/>
        <charset val="204"/>
      </rPr>
      <t xml:space="preserve">- </t>
    </r>
    <r>
      <rPr>
        <b/>
        <sz val="13"/>
        <rFont val="Times New Roman"/>
        <family val="1"/>
        <charset val="204"/>
      </rPr>
      <t>9110,2</t>
    </r>
    <r>
      <rPr>
        <sz val="13"/>
        <rFont val="Times New Roman"/>
        <family val="1"/>
        <charset val="204"/>
      </rPr>
      <t xml:space="preserve">, в том числе: заработная плата - 5596,7; прочие выплаты - 0,6; начисления на выплаты по оплате труда - 1489,7; услуги связи - 28,8; транспортные расходы - 3,7; коммунальные услуги - 1432,5; работы, услуги по содержанию имущества - 208,1; прочие работы, услуги - 145,9; страхование - 1,6; прочие расходы (пени, гос.пошлины, налог на имущество) - 130,1; увеличение стоимости основных средств - 31,0; увеличение стоимости материальных запасов - 41,5.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</si>
  <si>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3"/>
        <rFont val="Times New Roman"/>
        <family val="1"/>
        <charset val="204"/>
      </rPr>
      <t xml:space="preserve">1.Органы местного самоуправления - 1619,4, </t>
    </r>
    <r>
      <rPr>
        <sz val="13"/>
        <rFont val="Times New Roman"/>
        <family val="1"/>
        <charset val="204"/>
      </rPr>
      <t xml:space="preserve">в том числе: заработная плата - 1200,0; начисления на выплаты по оплате труда - 336,0; услуги связи - 11,2; работы, услуги по содержанию имущества - 5,4; прочие работы, услуги - 47,4; увеличение стоимости основных средств - 13,0; увеличение стоимости материальных запасов - 6,4.  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2.Обеспечение деятельности подведомственных учреждений - 6640,0, </t>
    </r>
    <r>
      <rPr>
        <sz val="13"/>
        <rFont val="Times New Roman"/>
        <family val="1"/>
        <charset val="204"/>
      </rPr>
      <t>в том числе: заработная плата - 4993,8; начисления на выплаты по оплате труда - 1409,5; услуги связи - 19,1; работы, услуги по содержанию имущества - 12,5; прочие работы, услуги - 130,5; страхование - 1,2; прочие расходы - 4,1; увеличение стоимости материальных запасов - 69,3.</t>
    </r>
  </si>
  <si>
    <r>
      <rPr>
        <b/>
        <sz val="13"/>
        <rFont val="Times New Roman"/>
        <family val="1"/>
        <charset val="204"/>
      </rPr>
      <t xml:space="preserve">1. Обеспечение деятельности подведомственных учреждений </t>
    </r>
    <r>
      <rPr>
        <sz val="13"/>
        <rFont val="Times New Roman"/>
        <family val="1"/>
        <charset val="204"/>
      </rPr>
      <t xml:space="preserve">- </t>
    </r>
    <r>
      <rPr>
        <b/>
        <sz val="13"/>
        <rFont val="Times New Roman"/>
        <family val="1"/>
        <charset val="204"/>
      </rPr>
      <t xml:space="preserve">758,0, </t>
    </r>
    <r>
      <rPr>
        <sz val="13"/>
        <rFont val="Times New Roman"/>
        <family val="1"/>
        <charset val="204"/>
      </rPr>
      <t xml:space="preserve">в том числе: заработная плата - 564,16;  начисления на выплаты по оплате труда - 165,17; услуги связи - 10,37; услуги по содержанию имущества - 0,3;                                                                                                                                     увеличение стоимости прочих оборотных запасов - 15,0; прочие расходы - 3,0.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2. Мероприятия в области молодежной политики - 46,7,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^Военно-спортивные соревнования "Спарта" - 2,8;                                                                                                           ^Мероприятия посвященные 9 мая - 13,1;                                                                                                                                               ^Квест "Всемирный день здоровья" - 4,6;                                                                                                                                                                                                                                                                   ^Трудовой десант - 3,1;                                                                                                                                                                                                    ^Районный слет молодежных добровольческих отрядов "Доброе дело" - 22,0;                                                                                                                                    ^Районная акция "Оберегаем детство - 1,1.    </t>
    </r>
  </si>
  <si>
    <r>
      <t xml:space="preserve">1. Мероприятия по обеспечению сохранности существующей сети автомобильных дорог общего пользования местного значения - 189,9, </t>
    </r>
    <r>
      <rPr>
        <sz val="13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^Зимнее содержание дорог «Чарков - Ах-Хол - Майский» «Подьезд к а.Бейка» - 96,3 (КтЗ 2017г.);                                                ^Установка дорожных знаков - 93,6.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отдаленных сел Республики - 16771,4 (РХ) </t>
    </r>
    <r>
      <rPr>
        <sz val="13"/>
        <rFont val="Times New Roman"/>
        <family val="1"/>
        <charset val="204"/>
      </rPr>
      <t xml:space="preserve">в том числе:                                                           ^Калининский сельсовет - 14376,9 (КтЗ 2018г), из них: (с.Калинино ремонт ул.Ленина (1100м) - 4046,9; д.Чапаево ремонт ул.Кирова (1600м), ул.Красноярская (1407м), ул.Новая (946м) - 10330,0.                                                                                                                                                                                                           ^Расцветовский сельсовет - 2394,5 (КтЗ 2018г) (п.Тепличный ремонт ул.Ленина (380м), ул.Солнечная, (670м) ул.Песочная (523м).    </t>
    </r>
    <r>
      <rPr>
        <b/>
        <sz val="13"/>
        <rFont val="Times New Roman"/>
        <family val="1"/>
        <charset val="204"/>
      </rPr>
      <t xml:space="preserve">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</si>
  <si>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Улучшение качества питьевой воды и очистки сточных вод. </t>
    </r>
    <r>
      <rPr>
        <sz val="13"/>
        <color theme="1"/>
        <rFont val="Times New Roman"/>
        <family val="1"/>
        <charset val="204"/>
      </rPr>
      <t>Софинансирование мероприятий ГП "Чистая вода (2016-2020 годы") направленных на улучшение качества питьевой воды и очистки сточных вод запланировано на 3-4 квартал 2019г.</t>
    </r>
  </si>
  <si>
    <r>
      <rPr>
        <b/>
        <sz val="13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>- 3889,4,</t>
    </r>
    <r>
      <rPr>
        <sz val="13"/>
        <color theme="1"/>
        <rFont val="Times New Roman"/>
        <family val="1"/>
        <charset val="204"/>
      </rPr>
      <t xml:space="preserve"> в том числе: заработная плата - 2638,4; прочие несоциальные выплаты персоналу - 0,5; страховые взносы - 718,2; услуги связи - 56,3; коммунальные услуги - 26,1; работы, услуги по содержанию имущества - 122,7; прочие работы, услуги - 272,5; увеличение стоимости основных средств - 28,5; увеличение стоимости мат.запасов - 24,8; уплата прочих налогов, сборов и иных платежей - 1,4.</t>
    </r>
  </si>
  <si>
    <t xml:space="preserve">Мероприятия в сфере развития торговли запланированы на 4 квартал 2019г. </t>
  </si>
  <si>
    <t xml:space="preserve">Мероприятия в сфере развития торговли заплпнированы на 4 квартал 2019г. </t>
  </si>
  <si>
    <r>
      <rPr>
        <b/>
        <sz val="13"/>
        <rFont val="Times New Roman"/>
        <family val="1"/>
        <charset val="204"/>
      </rPr>
      <t>1. Повышение комфортности проживания на территории малых, отдаленных и иных сел</t>
    </r>
    <r>
      <rPr>
        <sz val="13"/>
        <rFont val="Times New Roman"/>
        <family val="1"/>
        <charset val="204"/>
      </rPr>
      <t xml:space="preserve">:                                                                                              Проведение мероприятий не требующих финансирования:  Выездная библиотека - 1 раз в месяц, проведение культурно-массовых мероприятий. 
</t>
    </r>
  </si>
  <si>
    <t xml:space="preserve">4.Осуществление государственных полномочий по образованию и обеспечению деятельности комиссий по делам несовершеннолетних и защите их прав - 215,5 (РХ)                                                                                                                          5.Осуществление органами местного самоуправления государственных полномочий в области охраны труда - 219,5 (РХ)                                                                                                                                                                                                                                            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- 270,5 (РХ)                                                              7.Процентные платежи за обслуживание государственных займов и кредитов - 0,4.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</si>
  <si>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Times New Roman"/>
        <family val="1"/>
        <charset val="204"/>
      </rPr>
      <t xml:space="preserve">1.Обеспечение благоустроенным жильем молодых семей и молодых специалистов, проживающих в сельской местности - </t>
    </r>
    <r>
      <rPr>
        <sz val="13"/>
        <rFont val="Times New Roman"/>
        <family val="1"/>
        <charset val="204"/>
      </rPr>
      <t xml:space="preserve">2614,3 из них: </t>
    </r>
    <r>
      <rPr>
        <b/>
        <sz val="13"/>
        <rFont val="Times New Roman"/>
        <family val="1"/>
        <charset val="204"/>
      </rPr>
      <t>489,1 (МБ), 191,4 (РХ), 1933,8 (РФ)</t>
    </r>
    <r>
      <rPr>
        <sz val="13"/>
        <rFont val="Times New Roman"/>
        <family val="1"/>
        <charset val="204"/>
      </rPr>
      <t xml:space="preserve">, в том числе по категориям:                                                                                                                                                                           - "Молодые семьи и молодые специалисты" 2 чел. - 1865,1, из них: 348,9 (МБ); 136,5 (РХ); 1379,6 (РФ) - общая площадь приобретенного жилья составила - 145,9 кв.м.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"Граждане" 1 чел. - 749,1, из них: 140,1 (МБ); 54,8 (РХ); 554,1 (РФ) общая площадь приобретенного жилья составила - 55,0 кв.м.                                                                                                                                                                      
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</si>
  <si>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-2497,7 (РХ): </t>
    </r>
    <r>
      <rPr>
        <sz val="13"/>
        <rFont val="Times New Roman"/>
        <family val="1"/>
        <charset val="204"/>
      </rPr>
      <t xml:space="preserve">субсидии на выполнения муниципального задания: на оплату труда - 2117,8; услуги связи - 63,8; коммунальные услуги - 28,5; аренда - 147,7; услуги по содержанию имущества - 28,7; прочие услуги – 9,2; прочие расходы - 36,5; приобретение материальных запасов - 65,5.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- 20246,7 (РХ),</t>
    </r>
    <r>
      <rPr>
        <sz val="13"/>
        <rFont val="Times New Roman"/>
        <family val="1"/>
        <charset val="204"/>
      </rPr>
      <t xml:space="preserve"> в том числе: Опекунское пособие 272 реб. - 12 455,8; вознаграждение приемным семьям 65 чел. - 7791,0.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</t>
    </r>
    <r>
      <rPr>
        <sz val="13"/>
        <rFont val="Times New Roman"/>
        <family val="1"/>
        <charset val="204"/>
      </rPr>
      <t xml:space="preserve">4951,7, в том числе: ^Приобретение 4 квартир - </t>
    </r>
    <r>
      <rPr>
        <b/>
        <sz val="13"/>
        <rFont val="Times New Roman"/>
        <family val="1"/>
        <charset val="204"/>
      </rPr>
      <t xml:space="preserve">1572,2 (РХ), 3379,6 (РФ). </t>
    </r>
    <r>
      <rPr>
        <sz val="13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/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</si>
  <si>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- 1069,7</t>
    </r>
    <r>
      <rPr>
        <sz val="13"/>
        <rFont val="Times New Roman"/>
        <family val="1"/>
        <charset val="204"/>
      </rPr>
      <t xml:space="preserve">, Субсидии на выполнения муниципального задания за счет средств районного бюджета: оплата труда - 693,5; коммунальные услуги - 18,3; услуги по содержанию имущества - 232,2; прочие услуги - 9,0; прочие расходы - 43,7; приобретение мат.запасов - 73,0.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- 45,0 </t>
    </r>
    <r>
      <rPr>
        <sz val="13"/>
        <rFont val="Times New Roman"/>
        <family val="1"/>
        <charset val="204"/>
      </rPr>
      <t xml:space="preserve">ПСД на капитальный ремонт кровли з/л Дружба.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3.Мероприятия по организации отдыха, оздоровления и занятости несовершеннолетних - 390,3, </t>
    </r>
    <r>
      <rPr>
        <sz val="13"/>
        <rFont val="Times New Roman"/>
        <family val="1"/>
        <charset val="204"/>
      </rPr>
      <t xml:space="preserve">в том числе: Организация временного трудоустройства несовершеннолетних граждан в свободное от учебы время (в том числе состоящие на учете в КДН) - 8 учр. (23 реб.) - 153,7; трудовой отряд "СУЭК" оплата труда несовершеннолетних МБОУ "Усть-Абаканская СОШ" (24 чел.) - 185,2, оплата бригадиров - 28,5, на организацию деятельности трудового отряда - 18,1; лагерь труда и отдыха - 4,8 (питание)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</si>
  <si>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Совершенствование библиотечной деятельности - </t>
    </r>
    <r>
      <rPr>
        <sz val="13"/>
        <rFont val="Times New Roman"/>
        <family val="1"/>
        <charset val="204"/>
      </rPr>
      <t>11429,9</t>
    </r>
    <r>
      <rPr>
        <b/>
        <sz val="13"/>
        <rFont val="Times New Roman"/>
        <family val="1"/>
        <charset val="204"/>
      </rPr>
      <t>:                                                                                                                                              1.Обеспечение деятельности подведомственных учреждений</t>
    </r>
    <r>
      <rPr>
        <sz val="13"/>
        <rFont val="Times New Roman"/>
        <family val="1"/>
        <charset val="204"/>
      </rPr>
      <t xml:space="preserve"> (МБУК «Усть-Абаканская ЦБС») - </t>
    </r>
    <r>
      <rPr>
        <b/>
        <sz val="13"/>
        <rFont val="Times New Roman"/>
        <family val="1"/>
        <charset val="204"/>
      </rPr>
      <t xml:space="preserve">11266,0, </t>
    </r>
    <r>
      <rPr>
        <sz val="13"/>
        <rFont val="Times New Roman"/>
        <family val="1"/>
        <charset val="204"/>
      </rPr>
      <t>в том числе: заработная плата - 7873,3; начисления на выплаты по оплате труда - 2338,2; услуги связи - 117,7; коммунальные услуги - 760,1; работы, услуги по содержанию имущества - 79,6; прочие работы, услуги - 17,0; прочие расходы - 54,7; увеличение стоимости мат.запасов - 25,4.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  2.Мероприятия по поддержке и развитию культуры, искусства и архивного дела - 113,9,</t>
    </r>
    <r>
      <rPr>
        <sz val="13"/>
        <rFont val="Times New Roman"/>
        <family val="1"/>
        <charset val="204"/>
      </rPr>
      <t xml:space="preserve"> в том числе:</t>
    </r>
    <r>
      <rPr>
        <b/>
        <sz val="13"/>
        <rFont val="Times New Roman"/>
        <family val="1"/>
        <charset val="204"/>
      </rPr>
      <t xml:space="preserve">   </t>
    </r>
    <r>
      <rPr>
        <sz val="13"/>
        <rFont val="Times New Roman"/>
        <family val="1"/>
        <charset val="204"/>
      </rPr>
      <t>^Выставка в рамках празднования 74-годовщины Победы в ВОВ (приобретение стенда) - 25,0;                                                                                                                                     ^Комплектование книжных фондов библиотек Усть-Абаканской ЦБС - 26,3;                                                                                                                            ^Приобретение библиотечного оборудования (стулья, принтеры) - 40,0;                                                                                                                                                                                                                                  ^Проведение мероприятия, направленного на популяризацию чтения в Усть-Абаканском районе "Библиофестиваль - 2019" - 22,6.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3.Поддержка отрасли культуры - 50,0 </t>
    </r>
    <r>
      <rPr>
        <sz val="13"/>
        <rFont val="Times New Roman"/>
        <family val="1"/>
        <charset val="204"/>
      </rPr>
      <t>Денежное поощрение лучшему работнику культуры сельских учреждений культуры.</t>
    </r>
    <r>
      <rPr>
        <b/>
        <sz val="13"/>
        <rFont val="Times New Roman"/>
        <family val="1"/>
        <charset val="204"/>
      </rPr>
      <t xml:space="preserve">                                                   </t>
    </r>
  </si>
  <si>
    <r>
      <t xml:space="preserve">Сохранение культурных ценностей - </t>
    </r>
    <r>
      <rPr>
        <sz val="13"/>
        <rFont val="Times New Roman"/>
        <family val="1"/>
        <charset val="204"/>
      </rPr>
      <t>496,2</t>
    </r>
    <r>
      <rPr>
        <b/>
        <sz val="13"/>
        <rFont val="Times New Roman"/>
        <family val="1"/>
        <charset val="204"/>
      </rPr>
      <t>:</t>
    </r>
    <r>
      <rPr>
        <sz val="13"/>
        <rFont val="Times New Roman"/>
        <family val="1"/>
        <charset val="204"/>
      </rPr>
      <t xml:space="preserve">
</t>
    </r>
    <r>
      <rPr>
        <b/>
        <sz val="13"/>
        <rFont val="Times New Roman"/>
        <family val="1"/>
        <charset val="204"/>
      </rPr>
      <t>1.Обеспечение деятельности подведомственных учреждений</t>
    </r>
    <r>
      <rPr>
        <sz val="13"/>
        <rFont val="Times New Roman"/>
        <family val="1"/>
        <charset val="204"/>
      </rPr>
      <t xml:space="preserve"> (МКУК «Усть-Абаканский историко-краеведческий музей») - </t>
    </r>
    <r>
      <rPr>
        <b/>
        <sz val="13"/>
        <rFont val="Times New Roman"/>
        <family val="1"/>
        <charset val="204"/>
      </rPr>
      <t>335,2,</t>
    </r>
    <r>
      <rPr>
        <sz val="13"/>
        <rFont val="Times New Roman"/>
        <family val="1"/>
        <charset val="204"/>
      </rPr>
      <t xml:space="preserve"> в том числе: заработная плата - 169,7; начисления на выплаты по оплате труда - 47,3; услуги связи - 3,4; коммунальные услуги - 39,3; работы, услуги по содержанию имущества - 6,9; прочие работы, услуги - 6,6; прочие расходы - 2,0; увеличение стоимости материальных запасов - 60,0.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2.Обеспечение безопасности музейного фонда и развитие музеев - 3,0</t>
    </r>
    <r>
      <rPr>
        <sz val="13"/>
        <rFont val="Times New Roman"/>
        <family val="1"/>
        <charset val="204"/>
      </rPr>
      <t xml:space="preserve">, проведение Музейного урока "Археологические памятники Салбыкской степи и их сохранение для будующих поколений" (нити, бусинки, ткань)                    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3.Мероприятия по поддержке и развитию культуры, искусства и архивного дела - 158,0</t>
    </r>
    <r>
      <rPr>
        <sz val="13"/>
        <rFont val="Times New Roman"/>
        <family val="1"/>
        <charset val="204"/>
      </rPr>
      <t xml:space="preserve">, Проведение праздничных мероприятий, посвященных Дню Победы. </t>
    </r>
  </si>
  <si>
    <r>
      <rPr>
        <b/>
        <sz val="13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 - 3,0,</t>
    </r>
    <r>
      <rPr>
        <sz val="13"/>
        <color theme="1"/>
        <rFont val="Times New Roman"/>
        <family val="1"/>
        <charset val="204"/>
      </rPr>
      <t xml:space="preserve"> в том числе:                                   ^Всемирный день борьбы против наркотиков «Скажи наркотикам нет» - 3,0.
</t>
    </r>
  </si>
  <si>
    <r>
      <rPr>
        <b/>
        <sz val="13"/>
        <rFont val="Times New Roman"/>
        <family val="1"/>
        <charset val="204"/>
      </rPr>
      <t>1.Мероприятия по защите населения Усть-Абаканского района от чрезвычайных ситуаций, пожарной безопасности и безопасности на водных объектах</t>
    </r>
    <r>
      <rPr>
        <sz val="13"/>
        <rFont val="Times New Roman"/>
        <family val="1"/>
        <charset val="204"/>
      </rPr>
      <t xml:space="preserve"> </t>
    </r>
    <r>
      <rPr>
        <b/>
        <sz val="13"/>
        <rFont val="Times New Roman"/>
        <family val="1"/>
        <charset val="204"/>
      </rPr>
      <t xml:space="preserve">-13,3 </t>
    </r>
    <r>
      <rPr>
        <sz val="13"/>
        <rFont val="Times New Roman"/>
        <family val="1"/>
        <charset val="204"/>
      </rPr>
      <t xml:space="preserve">Лабораторные исследования и экспертиза атмосферного воздуха при ЧС на полигоне ТБО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 2.Обеспечение деятельности подведомственных учреждений ("Единая дежурная диспетчерская служба") -</t>
    </r>
    <r>
      <rPr>
        <b/>
        <sz val="13"/>
        <color rgb="FFFF0000"/>
        <rFont val="Times New Roman"/>
        <family val="1"/>
        <charset val="204"/>
      </rPr>
      <t xml:space="preserve"> </t>
    </r>
    <r>
      <rPr>
        <b/>
        <sz val="13"/>
        <rFont val="Times New Roman"/>
        <family val="1"/>
        <charset val="204"/>
      </rPr>
      <t>1267,8</t>
    </r>
    <r>
      <rPr>
        <sz val="13"/>
        <rFont val="Times New Roman"/>
        <family val="1"/>
        <charset val="204"/>
      </rPr>
      <t xml:space="preserve">, в том числе: заработная плата - 992,5; страховые взносы - 275,3.                                                                                                                                                                                                              
</t>
    </r>
    <r>
      <rPr>
        <b/>
        <sz val="13"/>
        <rFont val="Times New Roman"/>
        <family val="1"/>
        <charset val="204"/>
      </rPr>
      <t xml:space="preserve">3.Мероприятия по защите населения от чрезвычайных ситуаций, пожарной безопасности и безопасности на водных объектах - 193,5: </t>
    </r>
    <r>
      <rPr>
        <sz val="13"/>
        <rFont val="Times New Roman"/>
        <family val="1"/>
        <charset val="204"/>
      </rPr>
      <t>^Устройство временных сооружений при подтоплении Московский с/с - 48,5;                                                                                                                                                                                                                    ^Опашка территории населенных пунктов - 85,0;                                                                                                                                                                ^Приобретение специального оборудования и пожарно-технического вооружения - 60,0;</t>
    </r>
    <r>
      <rPr>
        <b/>
        <sz val="13"/>
        <rFont val="Times New Roman"/>
        <family val="1"/>
        <charset val="204"/>
      </rPr>
      <t xml:space="preserve">                                                  4.Проведение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 - 321,9 (РХ)</t>
    </r>
    <r>
      <rPr>
        <sz val="13"/>
        <rFont val="Times New Roman"/>
        <family val="1"/>
        <charset val="204"/>
      </rPr>
      <t xml:space="preserve"> в том числе:</t>
    </r>
    <r>
      <rPr>
        <b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Сапоговский с/с - 22,0; Райковский с/с - 14,5; Чарковский с/с - 285,4.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</si>
  <si>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3"/>
        <rFont val="Times New Roman"/>
        <family val="1"/>
        <charset val="204"/>
      </rPr>
      <t>2. Мероприятия по поддержке и развитию культуры, искусства и архивного дела - 178,2,</t>
    </r>
    <r>
      <rPr>
        <sz val="13"/>
        <rFont val="Times New Roman"/>
        <family val="1"/>
        <charset val="204"/>
      </rPr>
      <t xml:space="preserve"> в том числе:                                                                ^Участие в фестивале-конкурсе хореографических творческих коллективов в г.Барнаул - 8,6;                                                                                  ^Участие в конкурсе любительских хореографических коллективов им.М.С.Годенко г.Красноярск - 10,0.                            ^VIII районный кнкурс детского художественного чтения "Поэтическая весна" - 7,0;                                                                             ^Районный конкурс "Принц и принцесса" среди дошкольников - 10,0;                                                                                     ^Проведение мероприятия "Пасхальное чудо" - 5,0;                                                                                                                                                                                                                    ^Оргвзнос за участие в творческой лаборатории г.Новосибирск - 3,0;                                                                                                               ^Оргвзнос за участие в конкурсе "Фейерверк талантов" в г.Черногорск - 7,5;                                                                                                ^Монтаж уличного освещения РДК "Дружба" - 99,6;                                                                                                                            ^Проведение рпйонного мероприятия "Выпускник-2019" - 17,5;                                                                                                                                    ^Проведение мероприятий в рамках программы "Планета детства" - 10,0.                                                                                                                                                                </t>
    </r>
  </si>
  <si>
    <r>
      <t xml:space="preserve">Развитие архивного дела </t>
    </r>
    <r>
      <rPr>
        <sz val="13"/>
        <rFont val="Times New Roman"/>
        <family val="1"/>
        <charset val="204"/>
      </rPr>
      <t>- 103,5</t>
    </r>
    <r>
      <rPr>
        <b/>
        <sz val="13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- 103,5 </t>
    </r>
    <r>
      <rPr>
        <sz val="13"/>
        <rFont val="Times New Roman"/>
        <family val="1"/>
        <charset val="204"/>
      </rPr>
      <t>Арендная плата за пользование имуществом</t>
    </r>
  </si>
  <si>
    <r>
      <t xml:space="preserve">Поддержка одаренных детей и молодежи:                                                                                                                                        1.Мероприятия по поддержке и развитию культуры, искусства и архивного дела - 315,0 </t>
    </r>
    <r>
      <rPr>
        <sz val="13"/>
        <rFont val="Times New Roman"/>
        <family val="1"/>
        <charset val="204"/>
      </rPr>
      <t xml:space="preserve">Приобретение музыкальных инструментов (пианино).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2.Развитие и поддержка народного творчества</t>
    </r>
    <r>
      <rPr>
        <sz val="13"/>
        <rFont val="Times New Roman"/>
        <family val="1"/>
        <charset val="204"/>
      </rPr>
      <t xml:space="preserve">:               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1.</t>
    </r>
    <r>
      <rPr>
        <b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Мероприятия по поддержке и развитию культуры, искусства и архивного дела -</t>
    </r>
    <r>
      <rPr>
        <b/>
        <sz val="13"/>
        <rFont val="Times New Roman"/>
        <family val="1"/>
        <charset val="204"/>
      </rPr>
      <t xml:space="preserve"> 587,7</t>
    </r>
    <r>
      <rPr>
        <sz val="13"/>
        <rFont val="Times New Roman"/>
        <family val="1"/>
        <charset val="204"/>
      </rPr>
      <t xml:space="preserve">:                                                                                                      ^Районный праздник "Звезда культуры" - 70,0;                                                                                                                  ^Мероприятие 8-марта - 40,0;                                                                                                                                                                                                                                                                       ^Участие в республиканском празднике "Чыл Пазы" - 45,0;                                                                                                                                                                  ^Проведение районной выставки-конкурска декоративно-прикладного творчества "Чудеса из газет" - 3,5;                                                              ^Проведение праздничных мероприятий, посвященных 74 годовщине Победы в ВОВ - 409,2;                                                                                                                               ^Мероприятие "День работника культуры" - 20,0.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</si>
  <si>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3.Гармонизация отношений в Усть-Абаканском районе Республики Хакасия и их этнокультурное развитие</t>
    </r>
    <r>
      <rPr>
        <sz val="13"/>
        <rFont val="Times New Roman"/>
        <family val="1"/>
        <charset val="204"/>
      </rPr>
      <t>:</t>
    </r>
    <r>
      <rPr>
        <b/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1.Мероприятия в сфере развития и гармонизации межнациональных отношений -</t>
    </r>
    <r>
      <rPr>
        <b/>
        <sz val="13"/>
        <rFont val="Times New Roman"/>
        <family val="1"/>
        <charset val="204"/>
      </rPr>
      <t xml:space="preserve"> 3,0:</t>
    </r>
    <r>
      <rPr>
        <sz val="13"/>
        <rFont val="Times New Roman"/>
        <family val="1"/>
        <charset val="204"/>
      </rPr>
      <t xml:space="preserve">                                                                                ^Проведение Районнных Краеведческих игр и фестивалей школьников</t>
    </r>
  </si>
  <si>
    <r>
      <rPr>
        <b/>
        <sz val="13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3"/>
        <rFont val="Times New Roman"/>
        <family val="1"/>
        <charset val="204"/>
      </rPr>
      <t xml:space="preserve">2523,2, из них: </t>
    </r>
    <r>
      <rPr>
        <b/>
        <sz val="13"/>
        <rFont val="Times New Roman"/>
        <family val="1"/>
        <charset val="204"/>
      </rPr>
      <t xml:space="preserve">2167,4 (МБ), 355,8 (РХ)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- 1990,2;                                                                                                                                                  ^Оказание материальной помощи малообеспеченным категориям населения - 80,2 (11 чел.);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- 7,0 (компенсация за комунальные услуги пенсионерам);                                           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- 90,0 (9 чел);                                                                                                                                                                                    ^Социальной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- 355,8 (РХ) (компенсация за комунальные услуги);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2.Осуществление государственных полномочий по выплатам гражданам, имеющим детей - 1756,2 (РХ) ^</t>
    </r>
    <r>
      <rPr>
        <sz val="13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</si>
  <si>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 xml:space="preserve">Поддержка объектов коммунальной инфраструктуры:                                                                                                                                       1. Строительство и реконструкцию объектов коммунальной инфраструктуры - 339,1 </t>
    </r>
    <r>
      <rPr>
        <sz val="13"/>
        <rFont val="Times New Roman"/>
        <family val="1"/>
        <charset val="204"/>
      </rPr>
      <t xml:space="preserve">                                                           ^Чарковский с/с - Внесение изменений в проект "Строительство водопровода в аале Чарков" - 90,0; Услуги по осуществлению строительного контроля при выполнении работ по объекту "Строительство водопровода в аале Чарков" - 149,2; Госэкспертиза проекта "Строительство водопровода в аале Чарков" - 99,9.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2.Капитальный ремонт объектов коммунальной инфраструктуры, в т.ч разработка проектно-сметной докумментации - 288,8,</t>
    </r>
    <r>
      <rPr>
        <sz val="13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^Доможаковский с/с - Капитальный ремонт электрооборудования аал Доможаков - 195,8;                                               ^Весенненский с/с - Устранение порыва ХВС с. Весеннее - 93,0; </t>
    </r>
  </si>
  <si>
    <r>
      <rPr>
        <b/>
        <sz val="13"/>
        <rFont val="Times New Roman"/>
        <family val="1"/>
        <charset val="204"/>
      </rPr>
      <t>1.Осуществление муниципальных функций в финансовой сфере - 5086,4:                                                                                                              ^</t>
    </r>
    <r>
      <rPr>
        <sz val="13"/>
        <rFont val="Times New Roman"/>
        <family val="1"/>
        <charset val="204"/>
      </rPr>
      <t xml:space="preserve">Обеспечение деятельности УФиЭ, в том числе: заработная плата – 3760,4; начисления на выплаты по оплате труда – 941,7; услуги связи – 54,9; работы, услуги по содержанию имущества – 21,4; прочие работы, услуги – 224,2; страхование - 2,9; прочие расходы – 1,0; увеличение стоимости основных средств – 41,6; увеличение стоимости материальных запасов – 38,3.                                                                                                                                                                                                                                              ^В бюджете на 01.01.2019 года было запланировано 300,0 тыс.руб., решениями Совета депутатов от 14.03.2019 из резервного фонда выделено 48,5 тыс.руб., направленые на оказание финансовой поддержки Московскому с/с на реализацию мероприятий по защите населения от чрезвычайных ситуаций (ликвидация последствий ЧС), от 25.06.2019 - 13,3 тыс.руб. направленные на лабораторные исследования и экспертное заключение по анализу атмосферного воздуха на территории жилой застройки р.п.Усть-Абакан, по муниципальной программе "Защита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годы)".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2.Выравнивание бюджетной обеспеченности и обеспечение сбалансированности бюджетов муниципальных образований Усть-Абаканского района - 50116,0, из них:    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^Дотации на выравнивание бюджетной обеспеченности поселений - 39024,0;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- 11092,0.</t>
    </r>
    <r>
      <rPr>
        <b/>
        <sz val="13"/>
        <rFont val="Times New Roman"/>
        <family val="1"/>
        <charset val="204"/>
      </rPr>
      <t xml:space="preserve">   </t>
    </r>
    <r>
      <rPr>
        <sz val="13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3.Обеспечение деятельности подведомственных учреждений (обеспечение деятельности МКУ "Усть-Абаканская районная правовая служба" - 3479,2</t>
    </r>
    <r>
      <rPr>
        <sz val="13"/>
        <rFont val="Times New Roman"/>
        <family val="1"/>
        <charset val="204"/>
      </rPr>
      <t>, из них: заработная плата - 2468,0; начисления на выплаты по оплате труда – 747,5; командировочные расходы - 6,6; услуги связи – 36,8; работы, услуги по содержанию имущества – 10,6; прочие работы, услуги – 93,8; страхование - 2,0; увеличение стоимости основных средств – 70,6; увеличение стоимости материальных запасов – 43,2; имущественный и транспортный налог, пени – 0,2.</t>
    </r>
    <r>
      <rPr>
        <sz val="13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</si>
  <si>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Главный специалист экономического отдела</t>
  </si>
  <si>
    <t>Управления финансов и экономики администрации Усть-Абаканского района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</si>
</sst>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11" fillId="0" borderId="1" xfId="0" applyNumberFormat="1" applyFont="1" applyFill="1" applyBorder="1" applyAlignment="1">
      <alignment vertical="top" wrapText="1"/>
    </xf>
    <xf numFmtId="165" fontId="11" fillId="0" borderId="5" xfId="0" applyNumberFormat="1" applyFont="1" applyFill="1" applyBorder="1" applyAlignment="1">
      <alignment horizontal="center" vertical="top"/>
    </xf>
    <xf numFmtId="165" fontId="10" fillId="0" borderId="1" xfId="0" applyNumberFormat="1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165" fontId="10" fillId="0" borderId="5" xfId="0" applyNumberFormat="1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9" fontId="14" fillId="0" borderId="5" xfId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165" fontId="11" fillId="0" borderId="1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Alignment="1">
      <alignment wrapText="1"/>
    </xf>
    <xf numFmtId="165" fontId="5" fillId="0" borderId="1" xfId="0" applyNumberFormat="1" applyFont="1" applyFill="1" applyBorder="1" applyAlignment="1">
      <alignment vertical="top" wrapText="1"/>
    </xf>
    <xf numFmtId="0" fontId="4" fillId="0" borderId="0" xfId="0" applyFont="1" applyFill="1"/>
    <xf numFmtId="165" fontId="11" fillId="0" borderId="5" xfId="0" applyNumberFormat="1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horizontal="center" vertical="top"/>
    </xf>
    <xf numFmtId="165" fontId="5" fillId="0" borderId="6" xfId="0" applyNumberFormat="1" applyFont="1" applyFill="1" applyBorder="1" applyAlignment="1">
      <alignment horizontal="left" vertical="top"/>
    </xf>
    <xf numFmtId="165" fontId="11" fillId="0" borderId="6" xfId="0" applyNumberFormat="1" applyFont="1" applyFill="1" applyBorder="1" applyAlignment="1">
      <alignment vertical="top" wrapText="1"/>
    </xf>
    <xf numFmtId="165" fontId="7" fillId="0" borderId="6" xfId="0" applyNumberFormat="1" applyFont="1" applyFill="1" applyBorder="1" applyAlignment="1">
      <alignment horizontal="center" vertical="top"/>
    </xf>
    <xf numFmtId="165" fontId="14" fillId="0" borderId="2" xfId="0" applyNumberFormat="1" applyFont="1" applyFill="1" applyBorder="1" applyAlignment="1">
      <alignment vertical="top" wrapText="1"/>
    </xf>
    <xf numFmtId="165" fontId="7" fillId="0" borderId="0" xfId="0" applyNumberFormat="1" applyFont="1" applyFill="1" applyAlignment="1">
      <alignment horizontal="center" vertical="top"/>
    </xf>
    <xf numFmtId="0" fontId="14" fillId="0" borderId="2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horizontal="center" vertical="top"/>
    </xf>
    <xf numFmtId="165" fontId="10" fillId="0" borderId="8" xfId="0" applyNumberFormat="1" applyFont="1" applyFill="1" applyBorder="1" applyAlignment="1">
      <alignment vertical="top" wrapText="1"/>
    </xf>
    <xf numFmtId="165" fontId="11" fillId="0" borderId="8" xfId="0" applyNumberFormat="1" applyFont="1" applyFill="1" applyBorder="1" applyAlignment="1">
      <alignment horizontal="center" vertical="top"/>
    </xf>
    <xf numFmtId="165" fontId="11" fillId="0" borderId="8" xfId="0" applyNumberFormat="1" applyFont="1" applyFill="1" applyBorder="1" applyAlignment="1">
      <alignment vertical="top"/>
    </xf>
    <xf numFmtId="0" fontId="5" fillId="0" borderId="0" xfId="0" applyNumberFormat="1" applyFont="1" applyFill="1"/>
    <xf numFmtId="165" fontId="10" fillId="0" borderId="6" xfId="0" applyNumberFormat="1" applyFont="1" applyFill="1" applyBorder="1" applyAlignment="1">
      <alignment vertical="top" wrapText="1"/>
    </xf>
    <xf numFmtId="165" fontId="11" fillId="0" borderId="6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vertical="top" wrapText="1"/>
    </xf>
    <xf numFmtId="165" fontId="5" fillId="0" borderId="8" xfId="0" applyNumberFormat="1" applyFont="1" applyFill="1" applyBorder="1" applyAlignment="1">
      <alignment horizontal="left" vertical="top"/>
    </xf>
    <xf numFmtId="165" fontId="5" fillId="0" borderId="8" xfId="0" applyNumberFormat="1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vertical="top" wrapText="1"/>
    </xf>
    <xf numFmtId="165" fontId="11" fillId="0" borderId="6" xfId="0" applyNumberFormat="1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165" fontId="7" fillId="0" borderId="8" xfId="0" applyNumberFormat="1" applyFont="1" applyFill="1" applyBorder="1" applyAlignment="1">
      <alignment horizontal="center" vertical="top"/>
    </xf>
    <xf numFmtId="0" fontId="12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vertical="top"/>
    </xf>
    <xf numFmtId="0" fontId="7" fillId="0" borderId="6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5" fontId="5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Alignment="1">
      <alignment horizontal="left"/>
    </xf>
    <xf numFmtId="49" fontId="20" fillId="0" borderId="0" xfId="0" applyNumberFormat="1" applyFont="1" applyFill="1" applyAlignment="1">
      <alignment horizontal="left"/>
    </xf>
    <xf numFmtId="164" fontId="20" fillId="0" borderId="0" xfId="0" applyNumberFormat="1" applyFont="1" applyFill="1" applyAlignment="1">
      <alignment horizontal="right" vertical="top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164" fontId="5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top"/>
    </xf>
    <xf numFmtId="164" fontId="10" fillId="0" borderId="5" xfId="0" applyNumberFormat="1" applyFont="1" applyFill="1" applyBorder="1" applyAlignment="1">
      <alignment horizontal="right" vertical="top"/>
    </xf>
    <xf numFmtId="164" fontId="10" fillId="0" borderId="0" xfId="0" applyNumberFormat="1" applyFont="1" applyFill="1" applyBorder="1" applyAlignment="1">
      <alignment horizontal="right" vertical="top"/>
    </xf>
    <xf numFmtId="164" fontId="11" fillId="0" borderId="5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right" vertical="top"/>
    </xf>
    <xf numFmtId="164" fontId="11" fillId="0" borderId="5" xfId="1" applyNumberFormat="1" applyFont="1" applyFill="1" applyBorder="1" applyAlignment="1">
      <alignment horizontal="right" vertical="top"/>
    </xf>
    <xf numFmtId="164" fontId="7" fillId="0" borderId="5" xfId="1" applyNumberFormat="1" applyFont="1" applyFill="1" applyBorder="1" applyAlignment="1">
      <alignment horizontal="right" vertical="top"/>
    </xf>
    <xf numFmtId="164" fontId="15" fillId="0" borderId="5" xfId="0" applyNumberFormat="1" applyFont="1" applyFill="1" applyBorder="1" applyAlignment="1">
      <alignment horizontal="right" vertical="top"/>
    </xf>
    <xf numFmtId="164" fontId="7" fillId="0" borderId="5" xfId="0" applyNumberFormat="1" applyFont="1" applyFill="1" applyBorder="1" applyAlignment="1">
      <alignment horizontal="right" vertical="top"/>
    </xf>
    <xf numFmtId="164" fontId="7" fillId="0" borderId="6" xfId="0" applyNumberFormat="1" applyFont="1" applyFill="1" applyBorder="1" applyAlignment="1">
      <alignment horizontal="right" vertical="top"/>
    </xf>
    <xf numFmtId="164" fontId="10" fillId="0" borderId="5" xfId="0" applyNumberFormat="1" applyFont="1" applyFill="1" applyBorder="1" applyAlignment="1">
      <alignment vertical="top"/>
    </xf>
    <xf numFmtId="164" fontId="11" fillId="0" borderId="5" xfId="0" applyNumberFormat="1" applyFont="1" applyFill="1" applyBorder="1" applyAlignment="1">
      <alignment vertical="top"/>
    </xf>
    <xf numFmtId="164" fontId="10" fillId="0" borderId="8" xfId="0" applyNumberFormat="1" applyFont="1" applyFill="1" applyBorder="1" applyAlignment="1">
      <alignment vertical="top"/>
    </xf>
    <xf numFmtId="164" fontId="11" fillId="0" borderId="8" xfId="0" applyNumberFormat="1" applyFont="1" applyFill="1" applyBorder="1" applyAlignment="1">
      <alignment vertical="top"/>
    </xf>
    <xf numFmtId="164" fontId="10" fillId="0" borderId="6" xfId="0" applyNumberFormat="1" applyFont="1" applyFill="1" applyBorder="1" applyAlignment="1">
      <alignment vertical="top"/>
    </xf>
    <xf numFmtId="164" fontId="11" fillId="0" borderId="6" xfId="0" applyNumberFormat="1" applyFont="1" applyFill="1" applyBorder="1" applyAlignment="1">
      <alignment vertical="top"/>
    </xf>
    <xf numFmtId="164" fontId="5" fillId="0" borderId="5" xfId="0" applyNumberFormat="1" applyFont="1" applyFill="1" applyBorder="1" applyAlignment="1">
      <alignment horizontal="right" vertical="top"/>
    </xf>
    <xf numFmtId="164" fontId="5" fillId="0" borderId="8" xfId="0" applyNumberFormat="1" applyFont="1" applyFill="1" applyBorder="1" applyAlignment="1">
      <alignment horizontal="right" vertical="top"/>
    </xf>
    <xf numFmtId="164" fontId="7" fillId="0" borderId="8" xfId="0" applyNumberFormat="1" applyFont="1" applyFill="1" applyBorder="1" applyAlignment="1">
      <alignment horizontal="right" vertical="top"/>
    </xf>
    <xf numFmtId="164" fontId="11" fillId="0" borderId="8" xfId="0" applyNumberFormat="1" applyFont="1" applyFill="1" applyBorder="1" applyAlignment="1">
      <alignment horizontal="right" vertical="top"/>
    </xf>
    <xf numFmtId="164" fontId="5" fillId="0" borderId="6" xfId="0" applyNumberFormat="1" applyFont="1" applyFill="1" applyBorder="1" applyAlignment="1">
      <alignment horizontal="right" vertical="top"/>
    </xf>
    <xf numFmtId="164" fontId="5" fillId="0" borderId="1" xfId="0" applyNumberFormat="1" applyFont="1" applyFill="1" applyBorder="1" applyAlignment="1">
      <alignment horizontal="right" vertical="top"/>
    </xf>
    <xf numFmtId="164" fontId="5" fillId="0" borderId="4" xfId="0" applyNumberFormat="1" applyFont="1" applyFill="1" applyBorder="1" applyAlignment="1">
      <alignment horizontal="right" vertical="top"/>
    </xf>
    <xf numFmtId="164" fontId="10" fillId="0" borderId="6" xfId="0" applyNumberFormat="1" applyFont="1" applyFill="1" applyBorder="1" applyAlignment="1">
      <alignment horizontal="right" vertical="top"/>
    </xf>
    <xf numFmtId="164" fontId="10" fillId="0" borderId="8" xfId="0" applyNumberFormat="1" applyFont="1" applyFill="1" applyBorder="1" applyAlignment="1">
      <alignment horizontal="right" vertical="top"/>
    </xf>
    <xf numFmtId="164" fontId="11" fillId="0" borderId="6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horizontal="right" vertical="top"/>
    </xf>
    <xf numFmtId="164" fontId="12" fillId="0" borderId="1" xfId="0" applyNumberFormat="1" applyFont="1" applyFill="1" applyBorder="1" applyAlignment="1">
      <alignment horizontal="right" vertical="top"/>
    </xf>
    <xf numFmtId="164" fontId="18" fillId="0" borderId="5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top"/>
    </xf>
    <xf numFmtId="164" fontId="21" fillId="0" borderId="0" xfId="0" applyNumberFormat="1" applyFont="1" applyFill="1" applyBorder="1" applyAlignment="1">
      <alignment horizontal="right" vertical="top"/>
    </xf>
    <xf numFmtId="164" fontId="21" fillId="0" borderId="0" xfId="0" applyNumberFormat="1" applyFont="1" applyFill="1" applyBorder="1" applyAlignment="1">
      <alignment horizontal="left" vertical="top"/>
    </xf>
    <xf numFmtId="164" fontId="9" fillId="0" borderId="0" xfId="0" applyNumberFormat="1" applyFont="1" applyFill="1" applyBorder="1" applyAlignment="1">
      <alignment horizontal="right" vertical="top"/>
    </xf>
    <xf numFmtId="164" fontId="20" fillId="0" borderId="0" xfId="0" applyNumberFormat="1" applyFont="1" applyFill="1" applyAlignment="1">
      <alignment horizontal="left" vertical="top"/>
    </xf>
    <xf numFmtId="164" fontId="4" fillId="0" borderId="0" xfId="0" applyNumberFormat="1" applyFont="1" applyFill="1" applyAlignment="1">
      <alignment horizontal="right" vertical="top"/>
    </xf>
    <xf numFmtId="164" fontId="9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vertical="center" wrapText="1"/>
    </xf>
    <xf numFmtId="165" fontId="7" fillId="0" borderId="5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5" fontId="7" fillId="0" borderId="2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165" fontId="5" fillId="0" borderId="5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top"/>
    </xf>
    <xf numFmtId="9" fontId="7" fillId="0" borderId="5" xfId="1" applyFont="1" applyFill="1" applyBorder="1" applyAlignment="1">
      <alignment horizontal="center" vertical="top"/>
    </xf>
    <xf numFmtId="165" fontId="10" fillId="0" borderId="1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5" fontId="5" fillId="0" borderId="8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center" vertical="top"/>
    </xf>
    <xf numFmtId="165" fontId="5" fillId="0" borderId="6" xfId="0" applyNumberFormat="1" applyFont="1" applyFill="1" applyBorder="1" applyAlignment="1">
      <alignment horizontal="center" vertical="top"/>
    </xf>
    <xf numFmtId="165" fontId="5" fillId="0" borderId="8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20" fillId="0" borderId="0" xfId="0" applyNumberFormat="1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164" fontId="5" fillId="0" borderId="0" xfId="0" applyNumberFormat="1" applyFont="1" applyFill="1"/>
    <xf numFmtId="164" fontId="23" fillId="0" borderId="0" xfId="0" applyNumberFormat="1" applyFont="1" applyFill="1"/>
    <xf numFmtId="0" fontId="7" fillId="0" borderId="1" xfId="0" applyFont="1" applyFill="1" applyBorder="1" applyAlignment="1">
      <alignment vertical="top" wrapText="1"/>
    </xf>
    <xf numFmtId="4" fontId="5" fillId="0" borderId="0" xfId="0" applyNumberFormat="1" applyFont="1" applyFill="1"/>
    <xf numFmtId="0" fontId="11" fillId="0" borderId="6" xfId="0" applyFont="1" applyFill="1" applyBorder="1" applyAlignment="1">
      <alignment horizontal="left" vertical="top" wrapText="1"/>
    </xf>
    <xf numFmtId="165" fontId="11" fillId="0" borderId="8" xfId="0" applyNumberFormat="1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165" fontId="11" fillId="0" borderId="1" xfId="0" applyNumberFormat="1" applyFont="1" applyFill="1" applyBorder="1" applyAlignment="1">
      <alignment horizontal="left" vertical="top" wrapText="1"/>
    </xf>
    <xf numFmtId="165" fontId="10" fillId="0" borderId="5" xfId="0" applyNumberFormat="1" applyFont="1" applyFill="1" applyBorder="1" applyAlignment="1">
      <alignment horizontal="left" vertical="top" wrapText="1"/>
    </xf>
    <xf numFmtId="165" fontId="11" fillId="0" borderId="5" xfId="0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vertical="top" wrapText="1"/>
    </xf>
    <xf numFmtId="9" fontId="10" fillId="0" borderId="5" xfId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0" fontId="24" fillId="0" borderId="5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/>
    </xf>
    <xf numFmtId="0" fontId="23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1" fillId="0" borderId="5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165" fontId="9" fillId="0" borderId="2" xfId="0" applyNumberFormat="1" applyFont="1" applyFill="1" applyBorder="1" applyAlignment="1">
      <alignment horizontal="left" vertical="center" wrapText="1"/>
    </xf>
    <xf numFmtId="165" fontId="9" fillId="0" borderId="4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top" wrapText="1"/>
    </xf>
    <xf numFmtId="165" fontId="7" fillId="0" borderId="6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6"/>
  <sheetViews>
    <sheetView tabSelected="1" workbookViewId="0">
      <selection activeCell="E5" sqref="E5"/>
    </sheetView>
  </sheetViews>
  <sheetFormatPr defaultRowHeight="15.75"/>
  <cols>
    <col min="1" max="1" width="42.7109375" style="169" customWidth="1"/>
    <col min="2" max="2" width="17.28515625" style="147" customWidth="1"/>
    <col min="3" max="3" width="20.5703125" style="147" customWidth="1"/>
    <col min="4" max="5" width="17.28515625" style="147" customWidth="1"/>
    <col min="6" max="6" width="77.28515625" style="167" customWidth="1"/>
    <col min="7" max="7" width="40.42578125" style="167" customWidth="1"/>
    <col min="8" max="16384" width="9.140625" style="1"/>
  </cols>
  <sheetData>
    <row r="1" spans="1:12" s="3" customFormat="1" ht="25.5">
      <c r="A1" s="183" t="s">
        <v>143</v>
      </c>
      <c r="B1" s="183"/>
      <c r="C1" s="183"/>
      <c r="D1" s="183"/>
      <c r="E1" s="183"/>
      <c r="F1" s="183"/>
      <c r="G1" s="183"/>
      <c r="H1" s="123"/>
      <c r="I1" s="123"/>
      <c r="J1" s="123"/>
      <c r="K1" s="123"/>
      <c r="L1" s="123"/>
    </row>
    <row r="2" spans="1:12" s="3" customFormat="1" ht="25.5">
      <c r="A2" s="183" t="s">
        <v>142</v>
      </c>
      <c r="B2" s="183"/>
      <c r="C2" s="183"/>
      <c r="D2" s="183"/>
      <c r="E2" s="183"/>
      <c r="F2" s="183"/>
      <c r="G2" s="183"/>
      <c r="H2" s="123"/>
      <c r="I2" s="123"/>
      <c r="J2" s="123"/>
      <c r="K2" s="123"/>
      <c r="L2" s="123"/>
    </row>
    <row r="3" spans="1:12" s="3" customFormat="1" ht="25.5">
      <c r="A3" s="183" t="s">
        <v>183</v>
      </c>
      <c r="B3" s="183"/>
      <c r="C3" s="183"/>
      <c r="D3" s="183"/>
      <c r="E3" s="183"/>
      <c r="F3" s="183"/>
      <c r="G3" s="183"/>
      <c r="H3" s="123"/>
      <c r="I3" s="123"/>
      <c r="J3" s="123"/>
      <c r="K3" s="123"/>
      <c r="L3" s="123"/>
    </row>
    <row r="4" spans="1:12" s="3" customFormat="1" ht="20.25" customHeight="1">
      <c r="A4" s="4"/>
      <c r="B4" s="143"/>
      <c r="C4" s="83"/>
      <c r="D4" s="83"/>
      <c r="E4" s="83"/>
      <c r="F4" s="84"/>
      <c r="G4" s="6" t="s">
        <v>55</v>
      </c>
      <c r="H4" s="83"/>
      <c r="I4" s="83"/>
      <c r="J4" s="84"/>
      <c r="K4" s="5"/>
    </row>
    <row r="5" spans="1:12" ht="63">
      <c r="A5" s="164" t="s">
        <v>0</v>
      </c>
      <c r="B5" s="144" t="s">
        <v>1</v>
      </c>
      <c r="C5" s="144" t="s">
        <v>2</v>
      </c>
      <c r="D5" s="144" t="s">
        <v>8</v>
      </c>
      <c r="E5" s="144" t="s">
        <v>3</v>
      </c>
      <c r="F5" s="164" t="s">
        <v>54</v>
      </c>
      <c r="G5" s="164" t="s">
        <v>4</v>
      </c>
    </row>
    <row r="6" spans="1:12" ht="27" customHeight="1">
      <c r="A6" s="165" t="s">
        <v>7</v>
      </c>
      <c r="B6" s="145">
        <f>B11+B26+B31+B51+B56+B86+B91+B116+B121+B126+B151+B156+B171+B176+B201+B206+B226+B231+B236+B241</f>
        <v>1235406.5219400001</v>
      </c>
      <c r="C6" s="145">
        <f>C11+C26+C31+C51+C56+C86+C91+C116+C121+C126+C151+C156+C171+C176+C201+C206+C226+C231+C236+C241</f>
        <v>582576.46831999999</v>
      </c>
      <c r="D6" s="145">
        <f>D11+D26+D31+D51+D56+D86+D91+D116+D121+D126+D151+D156+D171+D176+D201+D206+D226+D231+D236+D241</f>
        <v>563164.59000000008</v>
      </c>
      <c r="E6" s="145">
        <f>E11+E26+E31+E51+E56+E86+E91+E116+E121+E126+E151+E156+E171+E176+E201+E206+E226+E231+E236+E241</f>
        <v>548894.19039999996</v>
      </c>
      <c r="F6" s="78"/>
      <c r="G6" s="78"/>
    </row>
    <row r="7" spans="1:12" ht="36" customHeight="1">
      <c r="A7" s="166" t="s">
        <v>144</v>
      </c>
      <c r="B7" s="145">
        <f t="shared" ref="B7:E9" si="0">B12+B27+B32+B52+B57+B87+B92+B117+B122+B127+B152+B157+B172+B177+B202+B207+B227+B232+B237+B242</f>
        <v>171336.26007000002</v>
      </c>
      <c r="C7" s="145">
        <f t="shared" si="0"/>
        <v>7547.8728100000008</v>
      </c>
      <c r="D7" s="145">
        <f t="shared" si="0"/>
        <v>4961.12</v>
      </c>
      <c r="E7" s="145">
        <f t="shared" si="0"/>
        <v>5596.8</v>
      </c>
      <c r="F7" s="78"/>
      <c r="G7" s="78"/>
    </row>
    <row r="8" spans="1:12" ht="42.75">
      <c r="A8" s="166" t="s">
        <v>145</v>
      </c>
      <c r="B8" s="145">
        <f>B13+B28+B33+B53+B58+B88+B93+B118+B123+B128+B153+B158+B173+B178+B203+B208+B228+B233+B238+B243</f>
        <v>848982.35531000001</v>
      </c>
      <c r="C8" s="145">
        <f>C13+C28+C33+C53+C58+C88+C93+C118+C123+C128+C153+C158+C173+C178+C203+C208+C228+C233+C238+C243</f>
        <v>404699.45390000002</v>
      </c>
      <c r="D8" s="145">
        <f t="shared" si="0"/>
        <v>385628.48112000007</v>
      </c>
      <c r="E8" s="145">
        <f t="shared" si="0"/>
        <v>365607.93040000001</v>
      </c>
      <c r="F8" s="78"/>
      <c r="G8" s="78"/>
    </row>
    <row r="9" spans="1:12" ht="54">
      <c r="A9" s="166" t="s">
        <v>146</v>
      </c>
      <c r="B9" s="145">
        <f t="shared" si="0"/>
        <v>0</v>
      </c>
      <c r="C9" s="145">
        <f t="shared" si="0"/>
        <v>0</v>
      </c>
      <c r="D9" s="145">
        <f t="shared" si="0"/>
        <v>0</v>
      </c>
      <c r="E9" s="145">
        <f t="shared" si="0"/>
        <v>0</v>
      </c>
      <c r="F9" s="78"/>
      <c r="G9" s="78"/>
    </row>
    <row r="10" spans="1:12" ht="30.75" customHeight="1">
      <c r="A10" s="172" t="s">
        <v>123</v>
      </c>
      <c r="B10" s="173"/>
      <c r="C10" s="173"/>
      <c r="D10" s="173"/>
      <c r="E10" s="173"/>
      <c r="F10" s="173"/>
      <c r="G10" s="174"/>
    </row>
    <row r="11" spans="1:12">
      <c r="A11" s="80" t="s">
        <v>7</v>
      </c>
      <c r="B11" s="146">
        <f t="shared" ref="B11:E14" si="1">B16+B21</f>
        <v>12593.24798</v>
      </c>
      <c r="C11" s="146">
        <f t="shared" si="1"/>
        <v>6595.0489200000002</v>
      </c>
      <c r="D11" s="146">
        <f t="shared" si="1"/>
        <v>6595.0489200000002</v>
      </c>
      <c r="E11" s="146">
        <f t="shared" si="1"/>
        <v>6657.3</v>
      </c>
      <c r="F11" s="78"/>
      <c r="G11" s="78"/>
    </row>
    <row r="12" spans="1:12" ht="31.5">
      <c r="A12" s="80" t="s">
        <v>9</v>
      </c>
      <c r="B12" s="146">
        <f t="shared" si="1"/>
        <v>0</v>
      </c>
      <c r="C12" s="146">
        <f t="shared" si="1"/>
        <v>0</v>
      </c>
      <c r="D12" s="146">
        <f t="shared" si="1"/>
        <v>0</v>
      </c>
      <c r="E12" s="146">
        <f t="shared" si="1"/>
        <v>0</v>
      </c>
      <c r="F12" s="78"/>
      <c r="G12" s="78"/>
    </row>
    <row r="13" spans="1:12">
      <c r="A13" s="80" t="s">
        <v>5</v>
      </c>
      <c r="B13" s="146">
        <f t="shared" si="1"/>
        <v>4029.4479799999999</v>
      </c>
      <c r="C13" s="146">
        <f t="shared" si="1"/>
        <v>2507.8525200000004</v>
      </c>
      <c r="D13" s="146">
        <f t="shared" si="1"/>
        <v>2507.8525200000004</v>
      </c>
      <c r="E13" s="146">
        <f t="shared" si="1"/>
        <v>2563.1</v>
      </c>
      <c r="F13" s="78"/>
      <c r="G13" s="78"/>
    </row>
    <row r="14" spans="1:12" ht="31.5">
      <c r="A14" s="80" t="s">
        <v>6</v>
      </c>
      <c r="B14" s="146">
        <f t="shared" si="1"/>
        <v>0</v>
      </c>
      <c r="C14" s="146">
        <f t="shared" si="1"/>
        <v>0</v>
      </c>
      <c r="D14" s="146">
        <f t="shared" si="1"/>
        <v>0</v>
      </c>
      <c r="E14" s="146">
        <f t="shared" si="1"/>
        <v>0</v>
      </c>
      <c r="F14" s="78"/>
      <c r="G14" s="78"/>
    </row>
    <row r="15" spans="1:12" s="2" customFormat="1" ht="21" customHeight="1">
      <c r="A15" s="175" t="s">
        <v>10</v>
      </c>
      <c r="B15" s="176"/>
      <c r="C15" s="176"/>
      <c r="D15" s="176"/>
      <c r="E15" s="176"/>
      <c r="F15" s="177"/>
      <c r="G15" s="79"/>
    </row>
    <row r="16" spans="1:12" ht="31.5">
      <c r="A16" s="80" t="s">
        <v>7</v>
      </c>
      <c r="B16" s="146">
        <v>8637.7999999999993</v>
      </c>
      <c r="C16" s="146">
        <v>3980.7352500000002</v>
      </c>
      <c r="D16" s="146">
        <v>3980.7352500000002</v>
      </c>
      <c r="E16" s="146">
        <v>4043</v>
      </c>
      <c r="F16" s="78" t="s">
        <v>147</v>
      </c>
      <c r="G16" s="78" t="s">
        <v>193</v>
      </c>
    </row>
    <row r="17" spans="1:7" ht="31.5" hidden="1">
      <c r="A17" s="80" t="s">
        <v>9</v>
      </c>
      <c r="B17" s="146"/>
      <c r="C17" s="146"/>
      <c r="D17" s="146"/>
      <c r="E17" s="146"/>
      <c r="F17" s="78"/>
      <c r="G17" s="78"/>
    </row>
    <row r="18" spans="1:7" ht="34.5" customHeight="1">
      <c r="A18" s="80" t="s">
        <v>5</v>
      </c>
      <c r="B18" s="146">
        <v>795</v>
      </c>
      <c r="C18" s="146">
        <v>382.68281000000002</v>
      </c>
      <c r="D18" s="146">
        <v>382.68281000000002</v>
      </c>
      <c r="E18" s="146">
        <v>437.9</v>
      </c>
      <c r="F18" s="78" t="s">
        <v>136</v>
      </c>
      <c r="G18" s="78"/>
    </row>
    <row r="19" spans="1:7" ht="31.5" hidden="1">
      <c r="A19" s="80" t="s">
        <v>6</v>
      </c>
      <c r="B19" s="146"/>
      <c r="C19" s="146"/>
      <c r="D19" s="146"/>
      <c r="E19" s="146"/>
      <c r="F19" s="78"/>
      <c r="G19" s="78"/>
    </row>
    <row r="20" spans="1:7" s="2" customFormat="1">
      <c r="A20" s="175" t="s">
        <v>11</v>
      </c>
      <c r="B20" s="176"/>
      <c r="C20" s="176"/>
      <c r="D20" s="176"/>
      <c r="E20" s="176"/>
      <c r="F20" s="177"/>
      <c r="G20" s="79"/>
    </row>
    <row r="21" spans="1:7" ht="37.5" customHeight="1">
      <c r="A21" s="80" t="s">
        <v>7</v>
      </c>
      <c r="B21" s="146">
        <v>3955.4479799999999</v>
      </c>
      <c r="C21" s="146">
        <v>2614.31367</v>
      </c>
      <c r="D21" s="146">
        <v>2614.31367</v>
      </c>
      <c r="E21" s="146">
        <v>2614.3000000000002</v>
      </c>
      <c r="F21" s="167" t="s">
        <v>194</v>
      </c>
      <c r="G21" s="78"/>
    </row>
    <row r="22" spans="1:7" ht="31.5" hidden="1">
      <c r="A22" s="80" t="s">
        <v>9</v>
      </c>
      <c r="B22" s="146"/>
      <c r="C22" s="146"/>
      <c r="D22" s="146"/>
      <c r="E22" s="146"/>
      <c r="F22" s="78"/>
      <c r="G22" s="78"/>
    </row>
    <row r="23" spans="1:7" ht="27" customHeight="1">
      <c r="A23" s="80" t="s">
        <v>5</v>
      </c>
      <c r="B23" s="146">
        <v>3234.4479799999999</v>
      </c>
      <c r="C23" s="146">
        <v>2125.1697100000001</v>
      </c>
      <c r="D23" s="146">
        <v>2125.1697100000001</v>
      </c>
      <c r="E23" s="146">
        <v>2125.1999999999998</v>
      </c>
      <c r="F23" s="1"/>
      <c r="G23" s="170"/>
    </row>
    <row r="24" spans="1:7" ht="31.5" hidden="1">
      <c r="A24" s="80" t="s">
        <v>6</v>
      </c>
      <c r="B24" s="146">
        <v>0</v>
      </c>
      <c r="C24" s="146">
        <v>0</v>
      </c>
      <c r="D24" s="146">
        <v>0</v>
      </c>
      <c r="E24" s="146">
        <v>0</v>
      </c>
      <c r="F24" s="78"/>
      <c r="G24" s="171"/>
    </row>
    <row r="25" spans="1:7" ht="31.5" customHeight="1">
      <c r="A25" s="172" t="s">
        <v>12</v>
      </c>
      <c r="B25" s="173"/>
      <c r="C25" s="173"/>
      <c r="D25" s="173"/>
      <c r="E25" s="173"/>
      <c r="F25" s="173"/>
      <c r="G25" s="174"/>
    </row>
    <row r="26" spans="1:7" ht="63">
      <c r="A26" s="80" t="s">
        <v>7</v>
      </c>
      <c r="B26" s="146">
        <v>100</v>
      </c>
      <c r="C26" s="146">
        <v>45</v>
      </c>
      <c r="D26" s="146">
        <v>39.744</v>
      </c>
      <c r="E26" s="146">
        <v>39.700000000000003</v>
      </c>
      <c r="F26" s="78"/>
      <c r="G26" s="78" t="s">
        <v>195</v>
      </c>
    </row>
    <row r="27" spans="1:7" ht="31.5">
      <c r="A27" s="80" t="s">
        <v>9</v>
      </c>
      <c r="B27" s="146"/>
      <c r="C27" s="146"/>
      <c r="D27" s="146"/>
      <c r="E27" s="146"/>
      <c r="F27" s="78"/>
      <c r="G27" s="78"/>
    </row>
    <row r="28" spans="1:7">
      <c r="A28" s="80" t="s">
        <v>5</v>
      </c>
      <c r="B28" s="146"/>
      <c r="C28" s="146"/>
      <c r="D28" s="146"/>
      <c r="E28" s="146"/>
      <c r="F28" s="78"/>
      <c r="G28" s="78"/>
    </row>
    <row r="29" spans="1:7" ht="31.5">
      <c r="A29" s="80" t="s">
        <v>6</v>
      </c>
      <c r="B29" s="146"/>
      <c r="C29" s="146"/>
      <c r="D29" s="146"/>
      <c r="E29" s="146"/>
      <c r="F29" s="78"/>
      <c r="G29" s="78"/>
    </row>
    <row r="30" spans="1:7" ht="32.25" customHeight="1">
      <c r="A30" s="172" t="s">
        <v>13</v>
      </c>
      <c r="B30" s="173"/>
      <c r="C30" s="173"/>
      <c r="D30" s="173"/>
      <c r="E30" s="173"/>
      <c r="F30" s="173"/>
      <c r="G30" s="174"/>
    </row>
    <row r="31" spans="1:7">
      <c r="A31" s="80" t="s">
        <v>7</v>
      </c>
      <c r="B31" s="146">
        <f t="shared" ref="B31:E34" si="2">B36+B41+B46</f>
        <v>898188.56131999998</v>
      </c>
      <c r="C31" s="146">
        <f t="shared" si="2"/>
        <v>418620.89092000003</v>
      </c>
      <c r="D31" s="146">
        <f t="shared" si="2"/>
        <v>399760.39541</v>
      </c>
      <c r="E31" s="146">
        <f t="shared" si="2"/>
        <v>400081</v>
      </c>
      <c r="F31" s="78"/>
      <c r="G31" s="78"/>
    </row>
    <row r="32" spans="1:7" ht="31.5">
      <c r="A32" s="80" t="s">
        <v>9</v>
      </c>
      <c r="B32" s="146">
        <f t="shared" si="2"/>
        <v>159011.17107000001</v>
      </c>
      <c r="C32" s="146">
        <f t="shared" si="2"/>
        <v>2596.1128100000001</v>
      </c>
      <c r="D32" s="146">
        <f t="shared" si="2"/>
        <v>9.36</v>
      </c>
      <c r="E32" s="146">
        <f t="shared" si="2"/>
        <v>645</v>
      </c>
      <c r="F32" s="78"/>
      <c r="G32" s="78"/>
    </row>
    <row r="33" spans="1:7" ht="18.75" customHeight="1">
      <c r="A33" s="80" t="s">
        <v>5</v>
      </c>
      <c r="B33" s="146">
        <f t="shared" si="2"/>
        <v>654490.91738</v>
      </c>
      <c r="C33" s="146">
        <f t="shared" si="2"/>
        <v>302427.73538000003</v>
      </c>
      <c r="D33" s="146">
        <f t="shared" si="2"/>
        <v>283642.98142000003</v>
      </c>
      <c r="E33" s="146">
        <f t="shared" si="2"/>
        <v>280344.8</v>
      </c>
      <c r="F33" s="78"/>
      <c r="G33" s="78"/>
    </row>
    <row r="34" spans="1:7" ht="31.5">
      <c r="A34" s="80" t="s">
        <v>6</v>
      </c>
      <c r="B34" s="146">
        <f t="shared" si="2"/>
        <v>0</v>
      </c>
      <c r="C34" s="146">
        <f t="shared" si="2"/>
        <v>0</v>
      </c>
      <c r="D34" s="146">
        <f t="shared" si="2"/>
        <v>0</v>
      </c>
      <c r="E34" s="146">
        <f t="shared" si="2"/>
        <v>0</v>
      </c>
      <c r="F34" s="78"/>
      <c r="G34" s="78"/>
    </row>
    <row r="35" spans="1:7" s="126" customFormat="1" ht="21.75" customHeight="1">
      <c r="A35" s="178" t="s">
        <v>14</v>
      </c>
      <c r="B35" s="179"/>
      <c r="C35" s="179"/>
      <c r="D35" s="179"/>
      <c r="E35" s="179"/>
      <c r="F35" s="180"/>
      <c r="G35" s="125"/>
    </row>
    <row r="36" spans="1:7" ht="393.75" customHeight="1">
      <c r="A36" s="80" t="s">
        <v>7</v>
      </c>
      <c r="B36" s="146">
        <v>838553.83432000002</v>
      </c>
      <c r="C36" s="146">
        <v>387576.73229000001</v>
      </c>
      <c r="D36" s="146">
        <v>368727.49036</v>
      </c>
      <c r="E36" s="146">
        <v>366394.3</v>
      </c>
      <c r="F36" s="78" t="s">
        <v>199</v>
      </c>
      <c r="G36" s="78" t="s">
        <v>124</v>
      </c>
    </row>
    <row r="37" spans="1:7" ht="47.25">
      <c r="A37" s="80" t="s">
        <v>9</v>
      </c>
      <c r="B37" s="146">
        <v>159011.17107000001</v>
      </c>
      <c r="C37" s="146">
        <f>9.36+10.55201+2576.2008</f>
        <v>2596.1128100000001</v>
      </c>
      <c r="D37" s="146">
        <v>9.36</v>
      </c>
      <c r="E37" s="146">
        <v>645</v>
      </c>
      <c r="F37" s="78" t="s">
        <v>198</v>
      </c>
      <c r="G37" s="78" t="s">
        <v>197</v>
      </c>
    </row>
    <row r="38" spans="1:7" ht="156.75" customHeight="1">
      <c r="A38" s="80" t="s">
        <v>5</v>
      </c>
      <c r="B38" s="146">
        <v>654490.91738</v>
      </c>
      <c r="C38" s="146">
        <v>302427.73538000003</v>
      </c>
      <c r="D38" s="146">
        <v>283642.98142000003</v>
      </c>
      <c r="E38" s="146">
        <v>280344.8</v>
      </c>
      <c r="F38" s="78" t="s">
        <v>148</v>
      </c>
      <c r="G38" s="78"/>
    </row>
    <row r="39" spans="1:7" ht="31.5" hidden="1">
      <c r="A39" s="80" t="s">
        <v>6</v>
      </c>
      <c r="B39" s="146"/>
      <c r="C39" s="146"/>
      <c r="D39" s="146"/>
      <c r="E39" s="146"/>
      <c r="F39" s="78"/>
      <c r="G39" s="78"/>
    </row>
    <row r="40" spans="1:7" s="2" customFormat="1">
      <c r="A40" s="175" t="s">
        <v>15</v>
      </c>
      <c r="B40" s="176"/>
      <c r="C40" s="176"/>
      <c r="D40" s="176"/>
      <c r="E40" s="176"/>
      <c r="F40" s="177"/>
      <c r="G40" s="79"/>
    </row>
    <row r="41" spans="1:7" ht="168.75" customHeight="1">
      <c r="A41" s="80" t="s">
        <v>7</v>
      </c>
      <c r="B41" s="146">
        <v>59381.726999999999</v>
      </c>
      <c r="C41" s="146">
        <v>30932.643629999999</v>
      </c>
      <c r="D41" s="146">
        <v>30929.54363</v>
      </c>
      <c r="E41" s="146">
        <v>33583.300000000003</v>
      </c>
      <c r="F41" s="78" t="s">
        <v>149</v>
      </c>
      <c r="G41" s="78"/>
    </row>
    <row r="42" spans="1:7" ht="31.5" hidden="1">
      <c r="A42" s="80" t="s">
        <v>9</v>
      </c>
      <c r="B42" s="146"/>
      <c r="C42" s="146"/>
      <c r="D42" s="146"/>
      <c r="E42" s="146"/>
      <c r="F42" s="78"/>
      <c r="G42" s="78"/>
    </row>
    <row r="43" spans="1:7" hidden="1">
      <c r="A43" s="80" t="s">
        <v>5</v>
      </c>
      <c r="B43" s="146"/>
      <c r="C43" s="146"/>
      <c r="D43" s="146"/>
      <c r="E43" s="146"/>
      <c r="F43" s="78"/>
      <c r="G43" s="78"/>
    </row>
    <row r="44" spans="1:7" ht="31.5" hidden="1">
      <c r="A44" s="80" t="s">
        <v>6</v>
      </c>
      <c r="B44" s="146"/>
      <c r="C44" s="146"/>
      <c r="D44" s="146"/>
      <c r="E44" s="146"/>
      <c r="F44" s="78"/>
      <c r="G44" s="78"/>
    </row>
    <row r="45" spans="1:7" s="2" customFormat="1">
      <c r="A45" s="175" t="s">
        <v>16</v>
      </c>
      <c r="B45" s="176"/>
      <c r="C45" s="176"/>
      <c r="D45" s="176"/>
      <c r="E45" s="176"/>
      <c r="F45" s="177"/>
      <c r="G45" s="79"/>
    </row>
    <row r="46" spans="1:7" ht="34.5" customHeight="1">
      <c r="A46" s="80" t="s">
        <v>7</v>
      </c>
      <c r="B46" s="146">
        <v>253</v>
      </c>
      <c r="C46" s="146">
        <v>111.515</v>
      </c>
      <c r="D46" s="146">
        <v>103.36142</v>
      </c>
      <c r="E46" s="146">
        <v>103.4</v>
      </c>
      <c r="F46" s="78" t="s">
        <v>137</v>
      </c>
      <c r="G46" s="78" t="s">
        <v>124</v>
      </c>
    </row>
    <row r="47" spans="1:7" ht="31.5" hidden="1">
      <c r="A47" s="80" t="s">
        <v>9</v>
      </c>
      <c r="B47" s="146"/>
      <c r="C47" s="146"/>
      <c r="D47" s="146"/>
      <c r="E47" s="146"/>
      <c r="F47" s="78"/>
      <c r="G47" s="78"/>
    </row>
    <row r="48" spans="1:7" hidden="1">
      <c r="A48" s="80" t="s">
        <v>5</v>
      </c>
      <c r="B48" s="146"/>
      <c r="C48" s="146"/>
      <c r="D48" s="146"/>
      <c r="E48" s="146"/>
      <c r="F48" s="78"/>
      <c r="G48" s="78"/>
    </row>
    <row r="49" spans="1:7" ht="31.5" hidden="1">
      <c r="A49" s="80" t="s">
        <v>6</v>
      </c>
      <c r="B49" s="146"/>
      <c r="C49" s="146"/>
      <c r="D49" s="146"/>
      <c r="E49" s="146"/>
      <c r="F49" s="78"/>
      <c r="G49" s="78"/>
    </row>
    <row r="50" spans="1:7" ht="42.75" customHeight="1">
      <c r="A50" s="172" t="s">
        <v>17</v>
      </c>
      <c r="B50" s="173"/>
      <c r="C50" s="173"/>
      <c r="D50" s="173"/>
      <c r="E50" s="173"/>
      <c r="F50" s="173"/>
      <c r="G50" s="174"/>
    </row>
    <row r="51" spans="1:7" ht="126">
      <c r="A51" s="80" t="s">
        <v>7</v>
      </c>
      <c r="B51" s="146">
        <v>4509.3645200000001</v>
      </c>
      <c r="C51" s="146">
        <v>1803.6959300000001</v>
      </c>
      <c r="D51" s="146">
        <v>1796.58114</v>
      </c>
      <c r="E51" s="146">
        <v>1796.6</v>
      </c>
      <c r="F51" s="78" t="s">
        <v>191</v>
      </c>
      <c r="G51" s="78" t="s">
        <v>125</v>
      </c>
    </row>
    <row r="52" spans="1:7" ht="31.5">
      <c r="A52" s="80" t="s">
        <v>9</v>
      </c>
      <c r="B52" s="146"/>
      <c r="C52" s="146"/>
      <c r="D52" s="146"/>
      <c r="E52" s="146"/>
      <c r="F52" s="78"/>
      <c r="G52" s="78"/>
    </row>
    <row r="53" spans="1:7" ht="96" customHeight="1">
      <c r="A53" s="80" t="s">
        <v>5</v>
      </c>
      <c r="B53" s="146">
        <v>1202.24245</v>
      </c>
      <c r="C53" s="146">
        <v>515.41159000000005</v>
      </c>
      <c r="D53" s="146">
        <v>515.41159000000005</v>
      </c>
      <c r="E53" s="146">
        <v>515.4</v>
      </c>
      <c r="F53" s="78" t="s">
        <v>218</v>
      </c>
      <c r="G53" s="78" t="s">
        <v>125</v>
      </c>
    </row>
    <row r="54" spans="1:7" ht="31.5">
      <c r="A54" s="80" t="s">
        <v>6</v>
      </c>
      <c r="B54" s="146"/>
      <c r="C54" s="146"/>
      <c r="D54" s="146"/>
      <c r="E54" s="146"/>
      <c r="F54" s="78"/>
      <c r="G54" s="78"/>
    </row>
    <row r="55" spans="1:7" ht="24" customHeight="1">
      <c r="A55" s="172" t="s">
        <v>18</v>
      </c>
      <c r="B55" s="173"/>
      <c r="C55" s="173"/>
      <c r="D55" s="173"/>
      <c r="E55" s="173"/>
      <c r="F55" s="173"/>
      <c r="G55" s="174"/>
    </row>
    <row r="56" spans="1:7" ht="24.75" customHeight="1">
      <c r="A56" s="80" t="s">
        <v>7</v>
      </c>
      <c r="B56" s="146">
        <f t="shared" ref="B56:E57" si="3">B61+B66+B71+B76+B81</f>
        <v>68130.399999999994</v>
      </c>
      <c r="C56" s="146">
        <f t="shared" si="3"/>
        <v>31604.895860000001</v>
      </c>
      <c r="D56" s="146">
        <f t="shared" si="3"/>
        <v>31287.765510000001</v>
      </c>
      <c r="E56" s="146">
        <f t="shared" si="3"/>
        <v>32540.999999999996</v>
      </c>
      <c r="F56" s="78"/>
      <c r="G56" s="78"/>
    </row>
    <row r="57" spans="1:7" ht="31.5">
      <c r="A57" s="80" t="s">
        <v>9</v>
      </c>
      <c r="B57" s="146">
        <f t="shared" si="3"/>
        <v>0</v>
      </c>
      <c r="C57" s="146">
        <f t="shared" si="3"/>
        <v>0</v>
      </c>
      <c r="D57" s="146">
        <f t="shared" si="3"/>
        <v>0</v>
      </c>
      <c r="E57" s="146">
        <f t="shared" si="3"/>
        <v>0</v>
      </c>
      <c r="F57" s="78"/>
      <c r="G57" s="78"/>
    </row>
    <row r="58" spans="1:7">
      <c r="A58" s="80" t="s">
        <v>5</v>
      </c>
      <c r="B58" s="146">
        <f t="shared" ref="B58:E59" si="4">B63+B68+B73+B78+B83</f>
        <v>201.1</v>
      </c>
      <c r="C58" s="146">
        <f t="shared" si="4"/>
        <v>150</v>
      </c>
      <c r="D58" s="146">
        <f t="shared" si="4"/>
        <v>50</v>
      </c>
      <c r="E58" s="146">
        <f t="shared" si="4"/>
        <v>50</v>
      </c>
      <c r="F58" s="78"/>
      <c r="G58" s="78"/>
    </row>
    <row r="59" spans="1:7" ht="31.5">
      <c r="A59" s="80" t="s">
        <v>6</v>
      </c>
      <c r="B59" s="146">
        <f t="shared" si="4"/>
        <v>0</v>
      </c>
      <c r="C59" s="146">
        <f t="shared" si="4"/>
        <v>0</v>
      </c>
      <c r="D59" s="146">
        <f t="shared" si="4"/>
        <v>0</v>
      </c>
      <c r="E59" s="146">
        <f t="shared" si="4"/>
        <v>0</v>
      </c>
      <c r="F59" s="78"/>
      <c r="G59" s="78"/>
    </row>
    <row r="60" spans="1:7" s="126" customFormat="1" ht="21" customHeight="1">
      <c r="A60" s="178" t="s">
        <v>20</v>
      </c>
      <c r="B60" s="179"/>
      <c r="C60" s="179"/>
      <c r="D60" s="179"/>
      <c r="E60" s="179"/>
      <c r="F60" s="180"/>
      <c r="G60" s="125"/>
    </row>
    <row r="61" spans="1:7" ht="87.75" customHeight="1">
      <c r="A61" s="80" t="s">
        <v>7</v>
      </c>
      <c r="B61" s="146">
        <v>19652.5</v>
      </c>
      <c r="C61" s="146">
        <v>9288.4489900000008</v>
      </c>
      <c r="D61" s="146">
        <v>9288.4489900000008</v>
      </c>
      <c r="E61" s="146">
        <v>9776.6</v>
      </c>
      <c r="F61" s="78" t="s">
        <v>151</v>
      </c>
      <c r="G61" s="78" t="s">
        <v>239</v>
      </c>
    </row>
    <row r="62" spans="1:7" ht="31.5" hidden="1">
      <c r="A62" s="80" t="s">
        <v>9</v>
      </c>
      <c r="B62" s="146"/>
      <c r="C62" s="146"/>
      <c r="D62" s="146"/>
      <c r="E62" s="146"/>
      <c r="F62" s="78"/>
      <c r="G62" s="78"/>
    </row>
    <row r="63" spans="1:7" hidden="1">
      <c r="A63" s="80" t="s">
        <v>5</v>
      </c>
      <c r="B63" s="146"/>
      <c r="C63" s="146"/>
      <c r="D63" s="146"/>
      <c r="E63" s="146"/>
      <c r="F63" s="78"/>
      <c r="G63" s="78"/>
    </row>
    <row r="64" spans="1:7" ht="31.5" hidden="1">
      <c r="A64" s="80" t="s">
        <v>6</v>
      </c>
      <c r="B64" s="146"/>
      <c r="C64" s="146"/>
      <c r="D64" s="146"/>
      <c r="E64" s="146"/>
      <c r="F64" s="78"/>
      <c r="G64" s="78"/>
    </row>
    <row r="65" spans="1:7" s="126" customFormat="1" ht="18.75" customHeight="1">
      <c r="A65" s="178" t="s">
        <v>19</v>
      </c>
      <c r="B65" s="179"/>
      <c r="C65" s="179"/>
      <c r="D65" s="179"/>
      <c r="E65" s="179"/>
      <c r="F65" s="180"/>
      <c r="G65" s="125"/>
    </row>
    <row r="66" spans="1:7" ht="129.75" customHeight="1">
      <c r="A66" s="80" t="s">
        <v>7</v>
      </c>
      <c r="B66" s="146">
        <v>27365.200000000001</v>
      </c>
      <c r="C66" s="146">
        <v>12132.602650000001</v>
      </c>
      <c r="D66" s="146">
        <v>12029.566080000001</v>
      </c>
      <c r="E66" s="146">
        <v>12161.5</v>
      </c>
      <c r="F66" s="78" t="s">
        <v>241</v>
      </c>
      <c r="G66" s="78" t="s">
        <v>242</v>
      </c>
    </row>
    <row r="67" spans="1:7" ht="31.5" hidden="1">
      <c r="A67" s="80" t="s">
        <v>9</v>
      </c>
      <c r="B67" s="146"/>
      <c r="C67" s="146"/>
      <c r="D67" s="146"/>
      <c r="E67" s="146"/>
      <c r="F67" s="78"/>
      <c r="G67" s="78"/>
    </row>
    <row r="68" spans="1:7" ht="20.25" customHeight="1">
      <c r="A68" s="80" t="s">
        <v>5</v>
      </c>
      <c r="B68" s="146">
        <v>201.1</v>
      </c>
      <c r="C68" s="146">
        <v>150</v>
      </c>
      <c r="D68" s="146">
        <v>50</v>
      </c>
      <c r="E68" s="146">
        <v>50</v>
      </c>
      <c r="F68" s="78"/>
      <c r="G68" s="78"/>
    </row>
    <row r="69" spans="1:7" ht="31.5" hidden="1">
      <c r="A69" s="80" t="s">
        <v>6</v>
      </c>
      <c r="B69" s="146"/>
      <c r="C69" s="146"/>
      <c r="D69" s="146"/>
      <c r="E69" s="146"/>
      <c r="F69" s="78"/>
      <c r="G69" s="78"/>
    </row>
    <row r="70" spans="1:7" s="126" customFormat="1" ht="20.25" customHeight="1">
      <c r="A70" s="178" t="s">
        <v>21</v>
      </c>
      <c r="B70" s="179"/>
      <c r="C70" s="179"/>
      <c r="D70" s="179"/>
      <c r="E70" s="179"/>
      <c r="F70" s="180"/>
      <c r="G70" s="125"/>
    </row>
    <row r="71" spans="1:7" ht="112.5" customHeight="1">
      <c r="A71" s="80" t="s">
        <v>7</v>
      </c>
      <c r="B71" s="146">
        <v>1751.2</v>
      </c>
      <c r="C71" s="146">
        <v>905.66</v>
      </c>
      <c r="D71" s="146">
        <v>905.66</v>
      </c>
      <c r="E71" s="146">
        <v>960.3</v>
      </c>
      <c r="F71" s="78" t="s">
        <v>240</v>
      </c>
      <c r="G71" s="78"/>
    </row>
    <row r="72" spans="1:7" ht="31.5" hidden="1">
      <c r="A72" s="80" t="s">
        <v>9</v>
      </c>
      <c r="B72" s="146"/>
      <c r="C72" s="146"/>
      <c r="D72" s="146"/>
      <c r="E72" s="146"/>
      <c r="F72" s="78"/>
      <c r="G72" s="78"/>
    </row>
    <row r="73" spans="1:7" hidden="1">
      <c r="A73" s="80" t="s">
        <v>5</v>
      </c>
      <c r="B73" s="146"/>
      <c r="C73" s="146"/>
      <c r="D73" s="146"/>
      <c r="E73" s="146"/>
      <c r="F73" s="78"/>
      <c r="G73" s="78"/>
    </row>
    <row r="74" spans="1:7" ht="31.5" hidden="1">
      <c r="A74" s="80" t="s">
        <v>6</v>
      </c>
      <c r="B74" s="146"/>
      <c r="C74" s="146"/>
      <c r="D74" s="146"/>
      <c r="E74" s="146"/>
      <c r="F74" s="78"/>
      <c r="G74" s="78"/>
    </row>
    <row r="75" spans="1:7" s="2" customFormat="1">
      <c r="A75" s="175" t="s">
        <v>22</v>
      </c>
      <c r="B75" s="176"/>
      <c r="C75" s="176"/>
      <c r="D75" s="176"/>
      <c r="E75" s="176"/>
      <c r="F75" s="177"/>
      <c r="G75" s="79"/>
    </row>
    <row r="76" spans="1:7" ht="78.75" customHeight="1">
      <c r="A76" s="80" t="s">
        <v>7</v>
      </c>
      <c r="B76" s="146">
        <v>17436.5</v>
      </c>
      <c r="C76" s="146">
        <v>8473.5164499999992</v>
      </c>
      <c r="D76" s="146">
        <v>8259.4226699999999</v>
      </c>
      <c r="E76" s="146">
        <v>8831.5</v>
      </c>
      <c r="F76" s="78" t="s">
        <v>150</v>
      </c>
      <c r="G76" s="78" t="s">
        <v>239</v>
      </c>
    </row>
    <row r="77" spans="1:7" ht="31.5" hidden="1">
      <c r="A77" s="80" t="s">
        <v>9</v>
      </c>
      <c r="B77" s="146"/>
      <c r="C77" s="146"/>
      <c r="D77" s="146"/>
      <c r="E77" s="146"/>
      <c r="F77" s="78"/>
      <c r="G77" s="78"/>
    </row>
    <row r="78" spans="1:7" hidden="1">
      <c r="A78" s="80" t="s">
        <v>5</v>
      </c>
      <c r="B78" s="146"/>
      <c r="C78" s="146"/>
      <c r="D78" s="146"/>
      <c r="E78" s="146"/>
      <c r="F78" s="78"/>
      <c r="G78" s="78"/>
    </row>
    <row r="79" spans="1:7" ht="31.5" hidden="1">
      <c r="A79" s="80" t="s">
        <v>6</v>
      </c>
      <c r="B79" s="146"/>
      <c r="C79" s="146"/>
      <c r="D79" s="146"/>
      <c r="E79" s="146"/>
      <c r="F79" s="78"/>
      <c r="G79" s="78"/>
    </row>
    <row r="80" spans="1:7" s="126" customFormat="1" ht="20.25" customHeight="1">
      <c r="A80" s="178" t="s">
        <v>23</v>
      </c>
      <c r="B80" s="179"/>
      <c r="C80" s="179"/>
      <c r="D80" s="179"/>
      <c r="E80" s="179"/>
      <c r="F80" s="180"/>
      <c r="G80" s="125"/>
    </row>
    <row r="81" spans="1:7" ht="78.75">
      <c r="A81" s="80" t="s">
        <v>7</v>
      </c>
      <c r="B81" s="146">
        <v>1925</v>
      </c>
      <c r="C81" s="146">
        <v>804.66777000000002</v>
      </c>
      <c r="D81" s="146">
        <v>804.66777000000002</v>
      </c>
      <c r="E81" s="146">
        <v>811.1</v>
      </c>
      <c r="F81" s="78" t="s">
        <v>152</v>
      </c>
      <c r="G81" s="78" t="s">
        <v>239</v>
      </c>
    </row>
    <row r="82" spans="1:7" ht="31.5" hidden="1">
      <c r="A82" s="80" t="s">
        <v>9</v>
      </c>
      <c r="B82" s="146"/>
      <c r="C82" s="146"/>
      <c r="D82" s="146"/>
      <c r="E82" s="146"/>
      <c r="F82" s="78"/>
      <c r="G82" s="78"/>
    </row>
    <row r="83" spans="1:7" hidden="1">
      <c r="A83" s="80" t="s">
        <v>5</v>
      </c>
      <c r="B83" s="146"/>
      <c r="C83" s="146"/>
      <c r="D83" s="146"/>
      <c r="E83" s="146"/>
      <c r="F83" s="78"/>
      <c r="G83" s="78"/>
    </row>
    <row r="84" spans="1:7" ht="31.5" hidden="1">
      <c r="A84" s="80" t="s">
        <v>6</v>
      </c>
      <c r="B84" s="146"/>
      <c r="C84" s="146"/>
      <c r="D84" s="146"/>
      <c r="E84" s="146"/>
      <c r="F84" s="78"/>
      <c r="G84" s="78"/>
    </row>
    <row r="85" spans="1:7" ht="27.75" customHeight="1">
      <c r="A85" s="172" t="s">
        <v>24</v>
      </c>
      <c r="B85" s="173"/>
      <c r="C85" s="173"/>
      <c r="D85" s="173"/>
      <c r="E85" s="173"/>
      <c r="F85" s="173"/>
      <c r="G85" s="174"/>
    </row>
    <row r="86" spans="1:7" ht="47.25">
      <c r="A86" s="80" t="s">
        <v>7</v>
      </c>
      <c r="B86" s="146">
        <v>2300.1</v>
      </c>
      <c r="C86" s="146">
        <v>502.87299999999999</v>
      </c>
      <c r="D86" s="146">
        <v>488.25299999999999</v>
      </c>
      <c r="E86" s="146">
        <v>108.48</v>
      </c>
      <c r="F86" s="78" t="s">
        <v>138</v>
      </c>
      <c r="G86" s="78" t="s">
        <v>219</v>
      </c>
    </row>
    <row r="87" spans="1:7" ht="47.25">
      <c r="A87" s="80" t="s">
        <v>9</v>
      </c>
      <c r="B87" s="146">
        <f>101.1+864</f>
        <v>965.1</v>
      </c>
      <c r="C87" s="146">
        <v>0</v>
      </c>
      <c r="D87" s="146">
        <v>0</v>
      </c>
      <c r="E87" s="146">
        <v>0</v>
      </c>
      <c r="F87" s="78"/>
      <c r="G87" s="78" t="s">
        <v>219</v>
      </c>
    </row>
    <row r="88" spans="1:7">
      <c r="A88" s="80" t="s">
        <v>5</v>
      </c>
      <c r="B88" s="146"/>
      <c r="C88" s="146"/>
      <c r="D88" s="146"/>
      <c r="E88" s="146"/>
      <c r="F88" s="78"/>
      <c r="G88" s="78"/>
    </row>
    <row r="89" spans="1:7" ht="31.5">
      <c r="A89" s="80" t="s">
        <v>6</v>
      </c>
      <c r="B89" s="146"/>
      <c r="C89" s="146"/>
      <c r="D89" s="146"/>
      <c r="E89" s="146"/>
      <c r="F89" s="78"/>
      <c r="G89" s="78"/>
    </row>
    <row r="90" spans="1:7" ht="24" customHeight="1">
      <c r="A90" s="172" t="s">
        <v>25</v>
      </c>
      <c r="B90" s="173"/>
      <c r="C90" s="173"/>
      <c r="D90" s="173"/>
      <c r="E90" s="173"/>
      <c r="F90" s="173"/>
      <c r="G90" s="174"/>
    </row>
    <row r="91" spans="1:7">
      <c r="A91" s="80" t="s">
        <v>7</v>
      </c>
      <c r="B91" s="146">
        <f>B96+B101+B106+B111</f>
        <v>80332.170700000002</v>
      </c>
      <c r="C91" s="146">
        <f>C96+C101+C106+C111</f>
        <v>33824.283729999996</v>
      </c>
      <c r="D91" s="146">
        <f>D96+D101+D106+D111</f>
        <v>33652.87154</v>
      </c>
      <c r="E91" s="146">
        <f>E96+E101+E106+E111</f>
        <v>33709.699999999997</v>
      </c>
      <c r="F91" s="78"/>
      <c r="G91" s="78"/>
    </row>
    <row r="92" spans="1:7" ht="31.5">
      <c r="A92" s="80" t="s">
        <v>9</v>
      </c>
      <c r="B92" s="146">
        <f t="shared" ref="B92:E94" si="5">B97+B102+B107+B112</f>
        <v>11359.989000000001</v>
      </c>
      <c r="C92" s="146">
        <f t="shared" si="5"/>
        <v>4951.76</v>
      </c>
      <c r="D92" s="146">
        <f t="shared" si="5"/>
        <v>4951.76</v>
      </c>
      <c r="E92" s="146">
        <f t="shared" si="5"/>
        <v>4951.8</v>
      </c>
      <c r="F92" s="78"/>
      <c r="G92" s="78"/>
    </row>
    <row r="93" spans="1:7">
      <c r="A93" s="80" t="s">
        <v>5</v>
      </c>
      <c r="B93" s="146">
        <f t="shared" si="5"/>
        <v>71344.532000000007</v>
      </c>
      <c r="C93" s="146">
        <f t="shared" si="5"/>
        <v>29967.150889999997</v>
      </c>
      <c r="D93" s="146">
        <f t="shared" si="5"/>
        <v>29808.218699999998</v>
      </c>
      <c r="E93" s="146">
        <f t="shared" si="5"/>
        <v>29718.5</v>
      </c>
      <c r="F93" s="78"/>
      <c r="G93" s="78"/>
    </row>
    <row r="94" spans="1:7" ht="31.5">
      <c r="A94" s="80" t="s">
        <v>6</v>
      </c>
      <c r="B94" s="146">
        <f t="shared" si="5"/>
        <v>0</v>
      </c>
      <c r="C94" s="146">
        <f t="shared" si="5"/>
        <v>0</v>
      </c>
      <c r="D94" s="146">
        <f t="shared" si="5"/>
        <v>0</v>
      </c>
      <c r="E94" s="146">
        <f t="shared" si="5"/>
        <v>0</v>
      </c>
      <c r="F94" s="78"/>
      <c r="G94" s="78"/>
    </row>
    <row r="95" spans="1:7" s="126" customFormat="1" ht="18.75" customHeight="1">
      <c r="A95" s="178" t="s">
        <v>26</v>
      </c>
      <c r="B95" s="179"/>
      <c r="C95" s="179"/>
      <c r="D95" s="179"/>
      <c r="E95" s="179"/>
      <c r="F95" s="180"/>
      <c r="G95" s="125"/>
    </row>
    <row r="96" spans="1:7" ht="31.5">
      <c r="A96" s="80" t="s">
        <v>7</v>
      </c>
      <c r="B96" s="146">
        <v>377</v>
      </c>
      <c r="C96" s="146">
        <v>172.24700000000001</v>
      </c>
      <c r="D96" s="146">
        <v>172.24700000000001</v>
      </c>
      <c r="E96" s="146">
        <v>172.2</v>
      </c>
      <c r="F96" s="78" t="s">
        <v>153</v>
      </c>
      <c r="G96" s="78" t="s">
        <v>120</v>
      </c>
    </row>
    <row r="97" spans="1:7" ht="31.5" hidden="1">
      <c r="A97" s="80" t="s">
        <v>9</v>
      </c>
      <c r="B97" s="146"/>
      <c r="C97" s="146"/>
      <c r="D97" s="146"/>
      <c r="E97" s="146"/>
      <c r="F97" s="78"/>
      <c r="G97" s="78"/>
    </row>
    <row r="98" spans="1:7" hidden="1">
      <c r="A98" s="80" t="s">
        <v>5</v>
      </c>
      <c r="B98" s="146"/>
      <c r="C98" s="146"/>
      <c r="D98" s="146"/>
      <c r="E98" s="146"/>
      <c r="F98" s="78"/>
      <c r="G98" s="78"/>
    </row>
    <row r="99" spans="1:7" ht="31.5" hidden="1">
      <c r="A99" s="80" t="s">
        <v>6</v>
      </c>
      <c r="B99" s="146"/>
      <c r="C99" s="146"/>
      <c r="D99" s="146"/>
      <c r="E99" s="146"/>
      <c r="F99" s="78"/>
      <c r="G99" s="78"/>
    </row>
    <row r="100" spans="1:7" s="126" customFormat="1" ht="18" customHeight="1">
      <c r="A100" s="178" t="s">
        <v>27</v>
      </c>
      <c r="B100" s="179"/>
      <c r="C100" s="179"/>
      <c r="D100" s="179"/>
      <c r="E100" s="179"/>
      <c r="F100" s="180"/>
      <c r="G100" s="125"/>
    </row>
    <row r="101" spans="1:7" ht="47.25">
      <c r="A101" s="80" t="s">
        <v>7</v>
      </c>
      <c r="B101" s="146">
        <v>66593.989000000001</v>
      </c>
      <c r="C101" s="146">
        <v>27855.132119999998</v>
      </c>
      <c r="D101" s="146">
        <v>27696.199929999999</v>
      </c>
      <c r="E101" s="146">
        <v>27473</v>
      </c>
      <c r="F101" s="78" t="s">
        <v>139</v>
      </c>
      <c r="G101" s="78" t="s">
        <v>223</v>
      </c>
    </row>
    <row r="102" spans="1:7" ht="47.25">
      <c r="A102" s="80" t="s">
        <v>9</v>
      </c>
      <c r="B102" s="146">
        <f>5743.519+5616.47</f>
        <v>11359.989000000001</v>
      </c>
      <c r="C102" s="146">
        <f>1237.94+3713.82</f>
        <v>4951.76</v>
      </c>
      <c r="D102" s="146">
        <v>4951.76</v>
      </c>
      <c r="E102" s="146">
        <v>4951.8</v>
      </c>
      <c r="F102" s="78" t="s">
        <v>156</v>
      </c>
      <c r="G102" s="78" t="s">
        <v>223</v>
      </c>
    </row>
    <row r="103" spans="1:7" ht="149.25" customHeight="1">
      <c r="A103" s="80" t="s">
        <v>5</v>
      </c>
      <c r="B103" s="146">
        <v>66593.989000000001</v>
      </c>
      <c r="C103" s="146">
        <v>27855.132119999998</v>
      </c>
      <c r="D103" s="146">
        <v>27696.199929999999</v>
      </c>
      <c r="E103" s="146">
        <v>27473</v>
      </c>
      <c r="F103" s="78" t="s">
        <v>154</v>
      </c>
      <c r="G103" s="78" t="s">
        <v>120</v>
      </c>
    </row>
    <row r="104" spans="1:7" ht="31.5" hidden="1">
      <c r="A104" s="80" t="s">
        <v>6</v>
      </c>
      <c r="B104" s="146"/>
      <c r="C104" s="146"/>
      <c r="D104" s="146"/>
      <c r="E104" s="146"/>
      <c r="F104" s="78"/>
      <c r="G104" s="78"/>
    </row>
    <row r="105" spans="1:7" s="126" customFormat="1" ht="21" customHeight="1">
      <c r="A105" s="178" t="s">
        <v>28</v>
      </c>
      <c r="B105" s="179"/>
      <c r="C105" s="179"/>
      <c r="D105" s="179"/>
      <c r="E105" s="179"/>
      <c r="F105" s="180"/>
      <c r="G105" s="125"/>
    </row>
    <row r="106" spans="1:7" ht="47.25">
      <c r="A106" s="80" t="s">
        <v>7</v>
      </c>
      <c r="B106" s="146">
        <v>4504.6817000000001</v>
      </c>
      <c r="C106" s="146">
        <v>1517.45796</v>
      </c>
      <c r="D106" s="146">
        <v>1504.9779599999999</v>
      </c>
      <c r="E106" s="146">
        <v>1644.6</v>
      </c>
      <c r="F106" s="78" t="s">
        <v>155</v>
      </c>
      <c r="G106" s="78" t="s">
        <v>120</v>
      </c>
    </row>
    <row r="107" spans="1:7" ht="31.5" hidden="1">
      <c r="A107" s="80" t="s">
        <v>9</v>
      </c>
      <c r="B107" s="146"/>
      <c r="C107" s="146"/>
      <c r="D107" s="146"/>
      <c r="E107" s="146"/>
      <c r="F107" s="78"/>
      <c r="G107" s="78"/>
    </row>
    <row r="108" spans="1:7" ht="78.75">
      <c r="A108" s="80" t="s">
        <v>5</v>
      </c>
      <c r="B108" s="146">
        <v>896.54300000000001</v>
      </c>
      <c r="C108" s="146">
        <v>0</v>
      </c>
      <c r="D108" s="146">
        <v>0</v>
      </c>
      <c r="E108" s="146">
        <v>0</v>
      </c>
      <c r="F108" s="78"/>
      <c r="G108" s="78" t="s">
        <v>224</v>
      </c>
    </row>
    <row r="109" spans="1:7" ht="31.5" hidden="1">
      <c r="A109" s="80" t="s">
        <v>6</v>
      </c>
      <c r="B109" s="146"/>
      <c r="C109" s="146"/>
      <c r="D109" s="146"/>
      <c r="E109" s="146"/>
      <c r="F109" s="78"/>
      <c r="G109" s="78"/>
    </row>
    <row r="110" spans="1:7" s="126" customFormat="1" ht="19.5" customHeight="1">
      <c r="A110" s="178" t="s">
        <v>29</v>
      </c>
      <c r="B110" s="179"/>
      <c r="C110" s="179"/>
      <c r="D110" s="179"/>
      <c r="E110" s="179"/>
      <c r="F110" s="180"/>
      <c r="G110" s="125"/>
    </row>
    <row r="111" spans="1:7" ht="265.5" customHeight="1">
      <c r="A111" s="80" t="s">
        <v>7</v>
      </c>
      <c r="B111" s="146">
        <v>8856.5</v>
      </c>
      <c r="C111" s="146">
        <v>4279.4466499999999</v>
      </c>
      <c r="D111" s="146">
        <v>4279.4466499999999</v>
      </c>
      <c r="E111" s="146">
        <f>3925.1+487.8+7</f>
        <v>4419.8999999999996</v>
      </c>
      <c r="F111" s="78" t="s">
        <v>157</v>
      </c>
      <c r="G111" s="78" t="s">
        <v>120</v>
      </c>
    </row>
    <row r="112" spans="1:7" ht="31.5" hidden="1">
      <c r="A112" s="80" t="s">
        <v>9</v>
      </c>
      <c r="B112" s="146"/>
      <c r="C112" s="146"/>
      <c r="D112" s="146"/>
      <c r="E112" s="146"/>
      <c r="F112" s="78"/>
      <c r="G112" s="78"/>
    </row>
    <row r="113" spans="1:7" ht="78.75">
      <c r="A113" s="80" t="s">
        <v>5</v>
      </c>
      <c r="B113" s="146">
        <v>3854</v>
      </c>
      <c r="C113" s="146">
        <v>2112.0187700000001</v>
      </c>
      <c r="D113" s="146">
        <v>2112.0187700000001</v>
      </c>
      <c r="E113" s="146">
        <f>1757.7+487.8</f>
        <v>2245.5</v>
      </c>
      <c r="F113" s="78" t="s">
        <v>158</v>
      </c>
      <c r="G113" s="78" t="s">
        <v>140</v>
      </c>
    </row>
    <row r="114" spans="1:7" ht="31.5" hidden="1">
      <c r="A114" s="80" t="s">
        <v>6</v>
      </c>
      <c r="B114" s="146"/>
      <c r="C114" s="146"/>
      <c r="D114" s="146"/>
      <c r="E114" s="146"/>
      <c r="F114" s="78"/>
      <c r="G114" s="78"/>
    </row>
    <row r="115" spans="1:7" ht="29.25" customHeight="1">
      <c r="A115" s="172" t="s">
        <v>30</v>
      </c>
      <c r="B115" s="173"/>
      <c r="C115" s="173"/>
      <c r="D115" s="173"/>
      <c r="E115" s="173"/>
      <c r="F115" s="173"/>
      <c r="G115" s="174"/>
    </row>
    <row r="116" spans="1:7" ht="63">
      <c r="A116" s="80" t="s">
        <v>7</v>
      </c>
      <c r="B116" s="146">
        <v>404</v>
      </c>
      <c r="C116" s="146">
        <v>169.97139000000001</v>
      </c>
      <c r="D116" s="146">
        <v>168.47139000000001</v>
      </c>
      <c r="E116" s="146">
        <v>168.5</v>
      </c>
      <c r="F116" s="78" t="s">
        <v>159</v>
      </c>
      <c r="G116" s="78" t="s">
        <v>120</v>
      </c>
    </row>
    <row r="117" spans="1:7" ht="31.5">
      <c r="A117" s="80" t="s">
        <v>9</v>
      </c>
      <c r="B117" s="146"/>
      <c r="C117" s="146"/>
      <c r="D117" s="146"/>
      <c r="E117" s="146"/>
      <c r="F117" s="78"/>
      <c r="G117" s="78"/>
    </row>
    <row r="118" spans="1:7">
      <c r="A118" s="80" t="s">
        <v>5</v>
      </c>
      <c r="B118" s="146"/>
      <c r="C118" s="146"/>
      <c r="D118" s="146"/>
      <c r="E118" s="146"/>
      <c r="F118" s="78"/>
      <c r="G118" s="78"/>
    </row>
    <row r="119" spans="1:7" ht="31.5">
      <c r="A119" s="80" t="s">
        <v>6</v>
      </c>
      <c r="B119" s="146"/>
      <c r="C119" s="146"/>
      <c r="D119" s="146"/>
      <c r="E119" s="146"/>
      <c r="F119" s="78"/>
      <c r="G119" s="78"/>
    </row>
    <row r="120" spans="1:7" ht="31.5" customHeight="1">
      <c r="A120" s="172" t="s">
        <v>101</v>
      </c>
      <c r="B120" s="173"/>
      <c r="C120" s="173"/>
      <c r="D120" s="173"/>
      <c r="E120" s="173"/>
      <c r="F120" s="173"/>
      <c r="G120" s="174"/>
    </row>
    <row r="121" spans="1:7" ht="47.25">
      <c r="A121" s="80" t="s">
        <v>7</v>
      </c>
      <c r="B121" s="146">
        <v>21</v>
      </c>
      <c r="C121" s="146">
        <v>3</v>
      </c>
      <c r="D121" s="146">
        <v>3</v>
      </c>
      <c r="E121" s="146">
        <v>3</v>
      </c>
      <c r="F121" s="78" t="s">
        <v>227</v>
      </c>
      <c r="G121" s="78" t="s">
        <v>228</v>
      </c>
    </row>
    <row r="122" spans="1:7" ht="31.5">
      <c r="A122" s="80" t="s">
        <v>9</v>
      </c>
      <c r="B122" s="146"/>
      <c r="C122" s="146"/>
      <c r="D122" s="146"/>
      <c r="E122" s="146"/>
      <c r="F122" s="78"/>
      <c r="G122" s="78"/>
    </row>
    <row r="123" spans="1:7">
      <c r="A123" s="80" t="s">
        <v>5</v>
      </c>
      <c r="B123" s="146"/>
      <c r="C123" s="146"/>
      <c r="D123" s="146"/>
      <c r="E123" s="146"/>
      <c r="F123" s="78"/>
      <c r="G123" s="78"/>
    </row>
    <row r="124" spans="1:7" ht="31.5">
      <c r="A124" s="80" t="s">
        <v>6</v>
      </c>
      <c r="B124" s="146"/>
      <c r="C124" s="146"/>
      <c r="D124" s="146"/>
      <c r="E124" s="146"/>
      <c r="F124" s="78"/>
      <c r="G124" s="78"/>
    </row>
    <row r="125" spans="1:7" ht="33" customHeight="1">
      <c r="A125" s="172" t="s">
        <v>31</v>
      </c>
      <c r="B125" s="173"/>
      <c r="C125" s="173"/>
      <c r="D125" s="173"/>
      <c r="E125" s="173"/>
      <c r="F125" s="173"/>
      <c r="G125" s="174"/>
    </row>
    <row r="126" spans="1:7" ht="19.5" customHeight="1">
      <c r="A126" s="80" t="s">
        <v>7</v>
      </c>
      <c r="B126" s="146">
        <f t="shared" ref="B126:E129" si="6">B131+B136+B141+B146</f>
        <v>199.40158</v>
      </c>
      <c r="C126" s="146">
        <f t="shared" si="6"/>
        <v>48.911819999999999</v>
      </c>
      <c r="D126" s="146">
        <f t="shared" si="6"/>
        <v>48.87182</v>
      </c>
      <c r="E126" s="146">
        <f t="shared" si="6"/>
        <v>48.9</v>
      </c>
      <c r="F126" s="78"/>
      <c r="G126" s="78"/>
    </row>
    <row r="127" spans="1:7" ht="31.5">
      <c r="A127" s="80" t="s">
        <v>9</v>
      </c>
      <c r="B127" s="146">
        <f t="shared" si="6"/>
        <v>0</v>
      </c>
      <c r="C127" s="146">
        <f t="shared" si="6"/>
        <v>0</v>
      </c>
      <c r="D127" s="146">
        <f t="shared" si="6"/>
        <v>0</v>
      </c>
      <c r="E127" s="146">
        <f t="shared" si="6"/>
        <v>0</v>
      </c>
      <c r="F127" s="78"/>
      <c r="G127" s="78"/>
    </row>
    <row r="128" spans="1:7" ht="16.5" customHeight="1">
      <c r="A128" s="80" t="s">
        <v>5</v>
      </c>
      <c r="B128" s="146">
        <f t="shared" si="6"/>
        <v>30</v>
      </c>
      <c r="C128" s="146">
        <f t="shared" si="6"/>
        <v>0</v>
      </c>
      <c r="D128" s="146">
        <f t="shared" si="6"/>
        <v>0</v>
      </c>
      <c r="E128" s="146">
        <f t="shared" si="6"/>
        <v>0</v>
      </c>
      <c r="F128" s="78"/>
      <c r="G128" s="78"/>
    </row>
    <row r="129" spans="1:7" ht="31.5">
      <c r="A129" s="80" t="s">
        <v>6</v>
      </c>
      <c r="B129" s="146">
        <f t="shared" si="6"/>
        <v>0</v>
      </c>
      <c r="C129" s="146">
        <f t="shared" si="6"/>
        <v>0</v>
      </c>
      <c r="D129" s="146">
        <f t="shared" si="6"/>
        <v>0</v>
      </c>
      <c r="E129" s="146">
        <f t="shared" si="6"/>
        <v>0</v>
      </c>
      <c r="F129" s="78"/>
      <c r="G129" s="78"/>
    </row>
    <row r="130" spans="1:7" s="126" customFormat="1" ht="19.5" customHeight="1">
      <c r="A130" s="178" t="s">
        <v>32</v>
      </c>
      <c r="B130" s="179"/>
      <c r="C130" s="179"/>
      <c r="D130" s="179"/>
      <c r="E130" s="179"/>
      <c r="F130" s="180"/>
      <c r="G130" s="125"/>
    </row>
    <row r="131" spans="1:7" ht="31.5">
      <c r="A131" s="80" t="s">
        <v>7</v>
      </c>
      <c r="B131" s="146">
        <v>24.401579999999999</v>
      </c>
      <c r="C131" s="146">
        <v>2.9012799999999999</v>
      </c>
      <c r="D131" s="146">
        <v>2.9012799999999999</v>
      </c>
      <c r="E131" s="146">
        <v>2.9</v>
      </c>
      <c r="F131" s="78" t="s">
        <v>127</v>
      </c>
      <c r="G131" s="78" t="s">
        <v>126</v>
      </c>
    </row>
    <row r="132" spans="1:7" ht="31.5" hidden="1">
      <c r="A132" s="80" t="s">
        <v>9</v>
      </c>
      <c r="B132" s="146"/>
      <c r="C132" s="146"/>
      <c r="D132" s="146"/>
      <c r="E132" s="146"/>
      <c r="F132" s="78"/>
      <c r="G132" s="78"/>
    </row>
    <row r="133" spans="1:7" hidden="1">
      <c r="A133" s="80" t="s">
        <v>5</v>
      </c>
      <c r="B133" s="146"/>
      <c r="C133" s="146"/>
      <c r="D133" s="146"/>
      <c r="E133" s="146"/>
      <c r="F133" s="78"/>
      <c r="G133" s="78"/>
    </row>
    <row r="134" spans="1:7" ht="31.5" hidden="1">
      <c r="A134" s="80" t="s">
        <v>6</v>
      </c>
      <c r="B134" s="146"/>
      <c r="C134" s="146"/>
      <c r="D134" s="146"/>
      <c r="E134" s="146"/>
      <c r="F134" s="78"/>
      <c r="G134" s="78"/>
    </row>
    <row r="135" spans="1:7" s="126" customFormat="1" ht="19.5" customHeight="1">
      <c r="A135" s="178" t="s">
        <v>33</v>
      </c>
      <c r="B135" s="179"/>
      <c r="C135" s="179"/>
      <c r="D135" s="179"/>
      <c r="E135" s="179"/>
      <c r="F135" s="180"/>
      <c r="G135" s="125"/>
    </row>
    <row r="136" spans="1:7" ht="78.75">
      <c r="A136" s="80" t="s">
        <v>7</v>
      </c>
      <c r="B136" s="146">
        <v>50</v>
      </c>
      <c r="C136" s="146">
        <v>0</v>
      </c>
      <c r="D136" s="146">
        <v>0</v>
      </c>
      <c r="E136" s="146">
        <v>0</v>
      </c>
      <c r="F136" s="78"/>
      <c r="G136" s="168" t="s">
        <v>229</v>
      </c>
    </row>
    <row r="137" spans="1:7" ht="31.5" hidden="1">
      <c r="A137" s="80" t="s">
        <v>9</v>
      </c>
      <c r="B137" s="146"/>
      <c r="C137" s="146"/>
      <c r="D137" s="146"/>
      <c r="E137" s="146"/>
      <c r="F137" s="78"/>
      <c r="G137" s="78"/>
    </row>
    <row r="138" spans="1:7" hidden="1">
      <c r="A138" s="80" t="s">
        <v>5</v>
      </c>
      <c r="B138" s="146"/>
      <c r="C138" s="146"/>
      <c r="D138" s="146"/>
      <c r="E138" s="146"/>
      <c r="F138" s="78"/>
      <c r="G138" s="78"/>
    </row>
    <row r="139" spans="1:7" ht="31.5" hidden="1">
      <c r="A139" s="80" t="s">
        <v>6</v>
      </c>
      <c r="B139" s="146"/>
      <c r="C139" s="146"/>
      <c r="D139" s="146"/>
      <c r="E139" s="146"/>
      <c r="F139" s="78"/>
      <c r="G139" s="78"/>
    </row>
    <row r="140" spans="1:7" s="126" customFormat="1" ht="19.5" customHeight="1">
      <c r="A140" s="178" t="s">
        <v>34</v>
      </c>
      <c r="B140" s="179"/>
      <c r="C140" s="179"/>
      <c r="D140" s="179"/>
      <c r="E140" s="179"/>
      <c r="F140" s="180"/>
      <c r="G140" s="125"/>
    </row>
    <row r="141" spans="1:7" ht="31.5">
      <c r="A141" s="80" t="s">
        <v>7</v>
      </c>
      <c r="B141" s="146">
        <v>120</v>
      </c>
      <c r="C141" s="146">
        <v>46.010539999999999</v>
      </c>
      <c r="D141" s="146">
        <v>45.97054</v>
      </c>
      <c r="E141" s="146">
        <v>46</v>
      </c>
      <c r="F141" s="78" t="s">
        <v>160</v>
      </c>
      <c r="G141" s="78" t="s">
        <v>126</v>
      </c>
    </row>
    <row r="142" spans="1:7" ht="31.5" hidden="1">
      <c r="A142" s="80" t="s">
        <v>9</v>
      </c>
      <c r="B142" s="146"/>
      <c r="C142" s="146"/>
      <c r="D142" s="146"/>
      <c r="E142" s="146"/>
      <c r="F142" s="78"/>
      <c r="G142" s="78"/>
    </row>
    <row r="143" spans="1:7" ht="81.75" customHeight="1">
      <c r="A143" s="80" t="s">
        <v>5</v>
      </c>
      <c r="B143" s="146">
        <v>30</v>
      </c>
      <c r="C143" s="146">
        <v>0</v>
      </c>
      <c r="D143" s="146">
        <v>0</v>
      </c>
      <c r="E143" s="146">
        <v>0</v>
      </c>
      <c r="F143" s="78" t="s">
        <v>231</v>
      </c>
      <c r="G143" s="78" t="s">
        <v>230</v>
      </c>
    </row>
    <row r="144" spans="1:7" ht="31.5" hidden="1">
      <c r="A144" s="80" t="s">
        <v>6</v>
      </c>
      <c r="B144" s="146"/>
      <c r="C144" s="146"/>
      <c r="D144" s="146"/>
      <c r="E144" s="146"/>
      <c r="F144" s="78"/>
      <c r="G144" s="78"/>
    </row>
    <row r="145" spans="1:7" s="126" customFormat="1" ht="23.25" customHeight="1">
      <c r="A145" s="178" t="s">
        <v>35</v>
      </c>
      <c r="B145" s="179"/>
      <c r="C145" s="179"/>
      <c r="D145" s="179"/>
      <c r="E145" s="179"/>
      <c r="F145" s="180"/>
      <c r="G145" s="125"/>
    </row>
    <row r="146" spans="1:7" ht="47.25">
      <c r="A146" s="80" t="s">
        <v>7</v>
      </c>
      <c r="B146" s="146">
        <v>5</v>
      </c>
      <c r="C146" s="146">
        <v>0</v>
      </c>
      <c r="D146" s="146">
        <v>0</v>
      </c>
      <c r="E146" s="146">
        <v>0</v>
      </c>
      <c r="F146" s="78"/>
      <c r="G146" s="78" t="s">
        <v>128</v>
      </c>
    </row>
    <row r="147" spans="1:7" ht="31.5" hidden="1">
      <c r="A147" s="80" t="s">
        <v>9</v>
      </c>
      <c r="B147" s="146"/>
      <c r="C147" s="146"/>
      <c r="D147" s="146"/>
      <c r="E147" s="146"/>
      <c r="F147" s="78"/>
      <c r="G147" s="78"/>
    </row>
    <row r="148" spans="1:7" hidden="1">
      <c r="A148" s="80" t="s">
        <v>5</v>
      </c>
      <c r="B148" s="146"/>
      <c r="C148" s="146"/>
      <c r="D148" s="146"/>
      <c r="E148" s="146"/>
      <c r="F148" s="78"/>
      <c r="G148" s="78"/>
    </row>
    <row r="149" spans="1:7" ht="31.5" hidden="1">
      <c r="A149" s="80" t="s">
        <v>6</v>
      </c>
      <c r="B149" s="146"/>
      <c r="C149" s="146"/>
      <c r="D149" s="146"/>
      <c r="E149" s="146"/>
      <c r="F149" s="78"/>
      <c r="G149" s="78"/>
    </row>
    <row r="150" spans="1:7" ht="25.5" customHeight="1">
      <c r="A150" s="172" t="s">
        <v>36</v>
      </c>
      <c r="B150" s="173"/>
      <c r="C150" s="173"/>
      <c r="D150" s="173"/>
      <c r="E150" s="173"/>
      <c r="F150" s="173"/>
      <c r="G150" s="174"/>
    </row>
    <row r="151" spans="1:7" ht="90" customHeight="1">
      <c r="A151" s="80" t="s">
        <v>7</v>
      </c>
      <c r="B151" s="146">
        <v>1858</v>
      </c>
      <c r="C151" s="146">
        <v>811.37990000000002</v>
      </c>
      <c r="D151" s="146">
        <v>811.37990000000002</v>
      </c>
      <c r="E151" s="146">
        <v>861.5</v>
      </c>
      <c r="F151" s="78" t="s">
        <v>161</v>
      </c>
      <c r="G151" s="78" t="s">
        <v>189</v>
      </c>
    </row>
    <row r="152" spans="1:7" ht="31.5" hidden="1">
      <c r="A152" s="80" t="s">
        <v>9</v>
      </c>
      <c r="B152" s="146"/>
      <c r="C152" s="146"/>
      <c r="D152" s="146"/>
      <c r="E152" s="146"/>
      <c r="F152" s="78"/>
      <c r="G152" s="78"/>
    </row>
    <row r="153" spans="1:7" hidden="1">
      <c r="A153" s="80" t="s">
        <v>5</v>
      </c>
      <c r="B153" s="146"/>
      <c r="C153" s="146"/>
      <c r="D153" s="146"/>
      <c r="E153" s="146"/>
      <c r="F153" s="78"/>
      <c r="G153" s="78"/>
    </row>
    <row r="154" spans="1:7" ht="31.5" hidden="1">
      <c r="A154" s="80" t="s">
        <v>6</v>
      </c>
      <c r="B154" s="146"/>
      <c r="C154" s="146"/>
      <c r="D154" s="146"/>
      <c r="E154" s="146"/>
      <c r="F154" s="78"/>
      <c r="G154" s="78"/>
    </row>
    <row r="155" spans="1:7" ht="24" customHeight="1">
      <c r="A155" s="172" t="s">
        <v>37</v>
      </c>
      <c r="B155" s="173"/>
      <c r="C155" s="173"/>
      <c r="D155" s="173"/>
      <c r="E155" s="173"/>
      <c r="F155" s="173"/>
      <c r="G155" s="174"/>
    </row>
    <row r="156" spans="1:7">
      <c r="A156" s="80" t="s">
        <v>7</v>
      </c>
      <c r="B156" s="146">
        <f>B161+B166</f>
        <v>31418.878000000001</v>
      </c>
      <c r="C156" s="146">
        <f>C161+C166</f>
        <v>16987.189200000001</v>
      </c>
      <c r="D156" s="146">
        <f>D161+D166</f>
        <v>16987.189200000001</v>
      </c>
      <c r="E156" s="146">
        <f>E161+E166</f>
        <v>119.5</v>
      </c>
      <c r="F156" s="78"/>
      <c r="G156" s="78"/>
    </row>
    <row r="157" spans="1:7" ht="31.5">
      <c r="A157" s="80" t="s">
        <v>9</v>
      </c>
      <c r="B157" s="146">
        <f t="shared" ref="B157:E159" si="7">B162+B167</f>
        <v>0</v>
      </c>
      <c r="C157" s="146">
        <f t="shared" si="7"/>
        <v>0</v>
      </c>
      <c r="D157" s="146">
        <f t="shared" si="7"/>
        <v>0</v>
      </c>
      <c r="E157" s="146">
        <f t="shared" si="7"/>
        <v>0</v>
      </c>
      <c r="F157" s="78"/>
      <c r="G157" s="78"/>
    </row>
    <row r="158" spans="1:7">
      <c r="A158" s="80" t="s">
        <v>5</v>
      </c>
      <c r="B158" s="146">
        <f t="shared" si="7"/>
        <v>24268.567999999999</v>
      </c>
      <c r="C158" s="146">
        <f t="shared" si="7"/>
        <v>16771.363000000001</v>
      </c>
      <c r="D158" s="146">
        <f t="shared" si="7"/>
        <v>16771.363000000001</v>
      </c>
      <c r="E158" s="146">
        <f t="shared" si="7"/>
        <v>0</v>
      </c>
      <c r="F158" s="78"/>
      <c r="G158" s="78"/>
    </row>
    <row r="159" spans="1:7" ht="31.5">
      <c r="A159" s="80" t="s">
        <v>6</v>
      </c>
      <c r="B159" s="146">
        <f t="shared" si="7"/>
        <v>0</v>
      </c>
      <c r="C159" s="146">
        <f t="shared" si="7"/>
        <v>0</v>
      </c>
      <c r="D159" s="146">
        <f t="shared" si="7"/>
        <v>0</v>
      </c>
      <c r="E159" s="146">
        <f t="shared" si="7"/>
        <v>0</v>
      </c>
      <c r="F159" s="78"/>
      <c r="G159" s="78"/>
    </row>
    <row r="160" spans="1:7" s="126" customFormat="1" ht="18.75" customHeight="1">
      <c r="A160" s="178" t="s">
        <v>38</v>
      </c>
      <c r="B160" s="179"/>
      <c r="C160" s="179"/>
      <c r="D160" s="179"/>
      <c r="E160" s="179"/>
      <c r="F160" s="180"/>
      <c r="G160" s="125"/>
    </row>
    <row r="161" spans="1:7" ht="31.5">
      <c r="A161" s="80" t="s">
        <v>7</v>
      </c>
      <c r="B161" s="146">
        <v>31044.663</v>
      </c>
      <c r="C161" s="146">
        <v>16961.281999999999</v>
      </c>
      <c r="D161" s="146">
        <v>16961.281999999999</v>
      </c>
      <c r="E161" s="146">
        <v>93.6</v>
      </c>
      <c r="F161" s="78" t="s">
        <v>162</v>
      </c>
      <c r="G161" s="78"/>
    </row>
    <row r="162" spans="1:7" ht="31.5" hidden="1">
      <c r="A162" s="80" t="s">
        <v>9</v>
      </c>
      <c r="B162" s="146"/>
      <c r="C162" s="146"/>
      <c r="D162" s="146"/>
      <c r="E162" s="146"/>
      <c r="F162" s="78"/>
      <c r="G162" s="78"/>
    </row>
    <row r="163" spans="1:7">
      <c r="A163" s="80" t="s">
        <v>5</v>
      </c>
      <c r="B163" s="146">
        <v>24268.567999999999</v>
      </c>
      <c r="C163" s="146">
        <v>16771.363000000001</v>
      </c>
      <c r="D163" s="146">
        <v>16771.363000000001</v>
      </c>
      <c r="E163" s="146">
        <v>0</v>
      </c>
      <c r="F163" s="78"/>
      <c r="G163" s="78"/>
    </row>
    <row r="164" spans="1:7" ht="31.5" hidden="1">
      <c r="A164" s="80" t="s">
        <v>6</v>
      </c>
      <c r="B164" s="146"/>
      <c r="C164" s="146"/>
      <c r="D164" s="146"/>
      <c r="E164" s="146"/>
      <c r="F164" s="78"/>
      <c r="G164" s="78"/>
    </row>
    <row r="165" spans="1:7" s="126" customFormat="1" ht="22.5" customHeight="1">
      <c r="A165" s="178" t="s">
        <v>39</v>
      </c>
      <c r="B165" s="179"/>
      <c r="C165" s="179"/>
      <c r="D165" s="179"/>
      <c r="E165" s="179"/>
      <c r="F165" s="180"/>
      <c r="G165" s="125"/>
    </row>
    <row r="166" spans="1:7" ht="31.5">
      <c r="A166" s="80" t="s">
        <v>7</v>
      </c>
      <c r="B166" s="146">
        <v>374.21499999999997</v>
      </c>
      <c r="C166" s="146">
        <v>25.9072</v>
      </c>
      <c r="D166" s="146">
        <v>25.9072</v>
      </c>
      <c r="E166" s="146">
        <v>25.9</v>
      </c>
      <c r="F166" s="78" t="s">
        <v>163</v>
      </c>
      <c r="G166" s="78" t="s">
        <v>130</v>
      </c>
    </row>
    <row r="167" spans="1:7" ht="31.5" hidden="1">
      <c r="A167" s="80" t="s">
        <v>9</v>
      </c>
      <c r="B167" s="146"/>
      <c r="C167" s="146"/>
      <c r="D167" s="146"/>
      <c r="E167" s="146"/>
      <c r="F167" s="78"/>
      <c r="G167" s="78"/>
    </row>
    <row r="168" spans="1:7" hidden="1">
      <c r="A168" s="80" t="s">
        <v>5</v>
      </c>
      <c r="B168" s="146"/>
      <c r="C168" s="146"/>
      <c r="D168" s="146"/>
      <c r="E168" s="146"/>
      <c r="F168" s="78"/>
      <c r="G168" s="78"/>
    </row>
    <row r="169" spans="1:7" ht="31.5" hidden="1">
      <c r="A169" s="80" t="s">
        <v>6</v>
      </c>
      <c r="B169" s="146"/>
      <c r="C169" s="146"/>
      <c r="D169" s="146"/>
      <c r="E169" s="146"/>
      <c r="F169" s="78"/>
      <c r="G169" s="78"/>
    </row>
    <row r="170" spans="1:7" ht="24.75" customHeight="1">
      <c r="A170" s="172" t="s">
        <v>40</v>
      </c>
      <c r="B170" s="173"/>
      <c r="C170" s="173"/>
      <c r="D170" s="173"/>
      <c r="E170" s="173"/>
      <c r="F170" s="173"/>
      <c r="G170" s="174"/>
    </row>
    <row r="171" spans="1:7" ht="47.25">
      <c r="A171" s="80" t="s">
        <v>7</v>
      </c>
      <c r="B171" s="146">
        <v>370</v>
      </c>
      <c r="C171" s="146">
        <v>182.50200000000001</v>
      </c>
      <c r="D171" s="146">
        <v>182.50200000000001</v>
      </c>
      <c r="E171" s="146">
        <v>182.5</v>
      </c>
      <c r="F171" s="78" t="s">
        <v>164</v>
      </c>
      <c r="G171" s="78" t="s">
        <v>126</v>
      </c>
    </row>
    <row r="172" spans="1:7" ht="31.5">
      <c r="A172" s="80" t="s">
        <v>9</v>
      </c>
      <c r="B172" s="146"/>
      <c r="C172" s="146"/>
      <c r="D172" s="146"/>
      <c r="E172" s="146"/>
      <c r="F172" s="78"/>
      <c r="G172" s="78"/>
    </row>
    <row r="173" spans="1:7">
      <c r="A173" s="80" t="s">
        <v>5</v>
      </c>
      <c r="B173" s="146"/>
      <c r="C173" s="146"/>
      <c r="D173" s="146"/>
      <c r="E173" s="146"/>
      <c r="F173" s="78"/>
      <c r="G173" s="78"/>
    </row>
    <row r="174" spans="1:7" ht="31.5">
      <c r="A174" s="80" t="s">
        <v>6</v>
      </c>
      <c r="B174" s="146"/>
      <c r="C174" s="146"/>
      <c r="D174" s="146"/>
      <c r="E174" s="146"/>
      <c r="F174" s="78"/>
      <c r="G174" s="78"/>
    </row>
    <row r="175" spans="1:7" ht="24" customHeight="1">
      <c r="A175" s="172" t="s">
        <v>41</v>
      </c>
      <c r="B175" s="173"/>
      <c r="C175" s="173"/>
      <c r="D175" s="173"/>
      <c r="E175" s="173"/>
      <c r="F175" s="173"/>
      <c r="G175" s="174"/>
    </row>
    <row r="176" spans="1:7" ht="20.25" customHeight="1">
      <c r="A176" s="80" t="s">
        <v>7</v>
      </c>
      <c r="B176" s="146">
        <f t="shared" ref="B176:E179" si="8">B181+B186+B191+B196</f>
        <v>1892.0474999999999</v>
      </c>
      <c r="C176" s="146">
        <f t="shared" si="8"/>
        <v>1210.9104</v>
      </c>
      <c r="D176" s="146">
        <f t="shared" si="8"/>
        <v>1210.9104</v>
      </c>
      <c r="E176" s="146">
        <f t="shared" si="8"/>
        <v>1210.9104</v>
      </c>
      <c r="F176" s="78"/>
      <c r="G176" s="78"/>
    </row>
    <row r="177" spans="1:7" ht="31.5">
      <c r="A177" s="80" t="s">
        <v>9</v>
      </c>
      <c r="B177" s="146">
        <f t="shared" si="8"/>
        <v>0</v>
      </c>
      <c r="C177" s="146">
        <f t="shared" si="8"/>
        <v>0</v>
      </c>
      <c r="D177" s="146">
        <f t="shared" si="8"/>
        <v>0</v>
      </c>
      <c r="E177" s="146">
        <f t="shared" si="8"/>
        <v>0</v>
      </c>
      <c r="F177" s="78"/>
      <c r="G177" s="78"/>
    </row>
    <row r="178" spans="1:7" ht="18.75" customHeight="1">
      <c r="A178" s="80" t="s">
        <v>5</v>
      </c>
      <c r="B178" s="146">
        <f t="shared" si="8"/>
        <v>1380.0474999999999</v>
      </c>
      <c r="C178" s="146">
        <f t="shared" si="8"/>
        <v>883.23040000000003</v>
      </c>
      <c r="D178" s="146">
        <f t="shared" si="8"/>
        <v>883.23040000000003</v>
      </c>
      <c r="E178" s="146">
        <f t="shared" si="8"/>
        <v>883.23040000000003</v>
      </c>
      <c r="F178" s="78"/>
      <c r="G178" s="78"/>
    </row>
    <row r="179" spans="1:7" ht="31.5">
      <c r="A179" s="80" t="s">
        <v>6</v>
      </c>
      <c r="B179" s="146">
        <f t="shared" si="8"/>
        <v>0</v>
      </c>
      <c r="C179" s="146">
        <f t="shared" si="8"/>
        <v>0</v>
      </c>
      <c r="D179" s="146">
        <f t="shared" si="8"/>
        <v>0</v>
      </c>
      <c r="E179" s="146">
        <f t="shared" si="8"/>
        <v>0</v>
      </c>
      <c r="F179" s="78"/>
      <c r="G179" s="78"/>
    </row>
    <row r="180" spans="1:7" s="2" customFormat="1" hidden="1">
      <c r="A180" s="175" t="s">
        <v>42</v>
      </c>
      <c r="B180" s="176"/>
      <c r="C180" s="176"/>
      <c r="D180" s="176"/>
      <c r="E180" s="176"/>
      <c r="F180" s="177"/>
      <c r="G180" s="79"/>
    </row>
    <row r="181" spans="1:7" hidden="1">
      <c r="A181" s="80" t="s">
        <v>7</v>
      </c>
      <c r="B181" s="146"/>
      <c r="C181" s="146"/>
      <c r="D181" s="146"/>
      <c r="E181" s="146"/>
      <c r="F181" s="78"/>
      <c r="G181" s="78"/>
    </row>
    <row r="182" spans="1:7" ht="31.5" hidden="1">
      <c r="A182" s="80" t="s">
        <v>9</v>
      </c>
      <c r="B182" s="146"/>
      <c r="C182" s="146"/>
      <c r="D182" s="146"/>
      <c r="E182" s="146"/>
      <c r="F182" s="78"/>
      <c r="G182" s="78"/>
    </row>
    <row r="183" spans="1:7" hidden="1">
      <c r="A183" s="80" t="s">
        <v>5</v>
      </c>
      <c r="B183" s="146"/>
      <c r="C183" s="146"/>
      <c r="D183" s="146"/>
      <c r="E183" s="146"/>
      <c r="F183" s="78"/>
      <c r="G183" s="78"/>
    </row>
    <row r="184" spans="1:7" ht="31.5" hidden="1">
      <c r="A184" s="80" t="s">
        <v>6</v>
      </c>
      <c r="B184" s="146"/>
      <c r="C184" s="146"/>
      <c r="D184" s="146"/>
      <c r="E184" s="146"/>
      <c r="F184" s="78"/>
      <c r="G184" s="78"/>
    </row>
    <row r="185" spans="1:7" s="2" customFormat="1" ht="18.75" hidden="1" customHeight="1">
      <c r="A185" s="175" t="s">
        <v>43</v>
      </c>
      <c r="B185" s="176"/>
      <c r="C185" s="176"/>
      <c r="D185" s="176"/>
      <c r="E185" s="176"/>
      <c r="F185" s="177"/>
      <c r="G185" s="79"/>
    </row>
    <row r="186" spans="1:7" hidden="1">
      <c r="A186" s="80" t="s">
        <v>7</v>
      </c>
      <c r="B186" s="146"/>
      <c r="C186" s="146"/>
      <c r="D186" s="146"/>
      <c r="E186" s="146"/>
      <c r="F186" s="78"/>
      <c r="G186" s="78"/>
    </row>
    <row r="187" spans="1:7" ht="31.5" hidden="1">
      <c r="A187" s="80" t="s">
        <v>9</v>
      </c>
      <c r="B187" s="146"/>
      <c r="C187" s="146"/>
      <c r="D187" s="146"/>
      <c r="E187" s="146"/>
      <c r="F187" s="78"/>
      <c r="G187" s="78"/>
    </row>
    <row r="188" spans="1:7" hidden="1">
      <c r="A188" s="80" t="s">
        <v>5</v>
      </c>
      <c r="B188" s="146"/>
      <c r="C188" s="146"/>
      <c r="D188" s="146"/>
      <c r="E188" s="146"/>
      <c r="F188" s="78"/>
      <c r="G188" s="78"/>
    </row>
    <row r="189" spans="1:7" ht="31.5" hidden="1">
      <c r="A189" s="80" t="s">
        <v>6</v>
      </c>
      <c r="B189" s="146"/>
      <c r="C189" s="146"/>
      <c r="D189" s="146"/>
      <c r="E189" s="146"/>
      <c r="F189" s="78"/>
      <c r="G189" s="78"/>
    </row>
    <row r="190" spans="1:7" s="2" customFormat="1">
      <c r="A190" s="175" t="s">
        <v>44</v>
      </c>
      <c r="B190" s="176"/>
      <c r="C190" s="176"/>
      <c r="D190" s="176"/>
      <c r="E190" s="176"/>
      <c r="F190" s="177"/>
      <c r="G190" s="79"/>
    </row>
    <row r="191" spans="1:7" ht="20.25" customHeight="1">
      <c r="A191" s="80" t="s">
        <v>7</v>
      </c>
      <c r="B191" s="146">
        <v>1892.0474999999999</v>
      </c>
      <c r="C191" s="146">
        <v>1210.9104</v>
      </c>
      <c r="D191" s="146">
        <v>1210.9104</v>
      </c>
      <c r="E191" s="146">
        <v>1210.9104</v>
      </c>
      <c r="F191" s="78" t="s">
        <v>182</v>
      </c>
      <c r="G191" s="78"/>
    </row>
    <row r="192" spans="1:7" ht="31.5" hidden="1">
      <c r="A192" s="80" t="s">
        <v>9</v>
      </c>
      <c r="B192" s="146"/>
      <c r="C192" s="146"/>
      <c r="D192" s="146"/>
      <c r="E192" s="146"/>
      <c r="F192" s="78"/>
      <c r="G192" s="78"/>
    </row>
    <row r="193" spans="1:7" ht="21.75" customHeight="1">
      <c r="A193" s="80" t="s">
        <v>5</v>
      </c>
      <c r="B193" s="146">
        <f>1380.0475</f>
        <v>1380.0474999999999</v>
      </c>
      <c r="C193" s="146">
        <v>883.23040000000003</v>
      </c>
      <c r="D193" s="146">
        <v>883.23040000000003</v>
      </c>
      <c r="E193" s="146">
        <v>883.23040000000003</v>
      </c>
      <c r="F193" s="78"/>
      <c r="G193" s="78"/>
    </row>
    <row r="194" spans="1:7" ht="31.5" hidden="1">
      <c r="A194" s="80" t="s">
        <v>6</v>
      </c>
      <c r="B194" s="146"/>
      <c r="C194" s="146"/>
      <c r="D194" s="146"/>
      <c r="E194" s="146"/>
      <c r="F194" s="78"/>
      <c r="G194" s="78"/>
    </row>
    <row r="195" spans="1:7" s="2" customFormat="1" hidden="1">
      <c r="A195" s="175" t="s">
        <v>45</v>
      </c>
      <c r="B195" s="176"/>
      <c r="C195" s="176"/>
      <c r="D195" s="176"/>
      <c r="E195" s="176"/>
      <c r="F195" s="177"/>
      <c r="G195" s="79"/>
    </row>
    <row r="196" spans="1:7" hidden="1">
      <c r="A196" s="80" t="s">
        <v>7</v>
      </c>
      <c r="B196" s="146"/>
      <c r="C196" s="146"/>
      <c r="D196" s="146"/>
      <c r="E196" s="146"/>
      <c r="F196" s="78"/>
      <c r="G196" s="78"/>
    </row>
    <row r="197" spans="1:7" ht="31.5" hidden="1">
      <c r="A197" s="80" t="s">
        <v>9</v>
      </c>
      <c r="B197" s="146"/>
      <c r="C197" s="146"/>
      <c r="D197" s="146"/>
      <c r="E197" s="146"/>
      <c r="F197" s="78"/>
      <c r="G197" s="78"/>
    </row>
    <row r="198" spans="1:7" ht="34.5" hidden="1" customHeight="1">
      <c r="A198" s="80" t="s">
        <v>5</v>
      </c>
      <c r="B198" s="146"/>
      <c r="C198" s="146"/>
      <c r="D198" s="146"/>
      <c r="E198" s="146"/>
      <c r="F198" s="78"/>
      <c r="G198" s="78"/>
    </row>
    <row r="199" spans="1:7" ht="31.5" hidden="1">
      <c r="A199" s="80" t="s">
        <v>6</v>
      </c>
      <c r="B199" s="146"/>
      <c r="C199" s="146"/>
      <c r="D199" s="146"/>
      <c r="E199" s="146"/>
      <c r="F199" s="78"/>
      <c r="G199" s="78"/>
    </row>
    <row r="200" spans="1:7" ht="27.75" customHeight="1">
      <c r="A200" s="172" t="s">
        <v>46</v>
      </c>
      <c r="B200" s="173"/>
      <c r="C200" s="173"/>
      <c r="D200" s="173"/>
      <c r="E200" s="173"/>
      <c r="F200" s="173"/>
      <c r="G200" s="174"/>
    </row>
    <row r="201" spans="1:7" ht="31.5">
      <c r="A201" s="80" t="s">
        <v>7</v>
      </c>
      <c r="B201" s="146">
        <v>11</v>
      </c>
      <c r="C201" s="146">
        <v>0</v>
      </c>
      <c r="D201" s="146">
        <v>0</v>
      </c>
      <c r="E201" s="146">
        <v>0</v>
      </c>
      <c r="F201" s="78"/>
      <c r="G201" s="78" t="s">
        <v>237</v>
      </c>
    </row>
    <row r="202" spans="1:7" ht="31.5">
      <c r="A202" s="80" t="s">
        <v>9</v>
      </c>
      <c r="B202" s="146"/>
      <c r="C202" s="146"/>
      <c r="D202" s="146"/>
      <c r="E202" s="146"/>
      <c r="F202" s="78"/>
      <c r="G202" s="78"/>
    </row>
    <row r="203" spans="1:7">
      <c r="A203" s="80" t="s">
        <v>5</v>
      </c>
      <c r="B203" s="146">
        <v>11</v>
      </c>
      <c r="C203" s="146">
        <v>0</v>
      </c>
      <c r="D203" s="146">
        <v>0</v>
      </c>
      <c r="E203" s="146">
        <v>0</v>
      </c>
      <c r="F203" s="78"/>
      <c r="G203" s="78"/>
    </row>
    <row r="204" spans="1:7" ht="31.5">
      <c r="A204" s="80" t="s">
        <v>6</v>
      </c>
      <c r="B204" s="146"/>
      <c r="C204" s="146"/>
      <c r="D204" s="146"/>
      <c r="E204" s="146"/>
      <c r="F204" s="78"/>
      <c r="G204" s="78"/>
    </row>
    <row r="205" spans="1:7" ht="32.25" customHeight="1">
      <c r="A205" s="172" t="s">
        <v>47</v>
      </c>
      <c r="B205" s="173"/>
      <c r="C205" s="173"/>
      <c r="D205" s="173"/>
      <c r="E205" s="173"/>
      <c r="F205" s="173"/>
      <c r="G205" s="174"/>
    </row>
    <row r="206" spans="1:7">
      <c r="A206" s="80" t="s">
        <v>7</v>
      </c>
      <c r="B206" s="146">
        <f>B211+B216+B221</f>
        <v>13423.178</v>
      </c>
      <c r="C206" s="146">
        <f>C211+C216+C221</f>
        <v>4518.3267500000002</v>
      </c>
      <c r="D206" s="146">
        <f>D211+D216+D221</f>
        <v>4517.2728800000004</v>
      </c>
      <c r="E206" s="146">
        <f>E211+E216+E221</f>
        <v>4805.2999999999993</v>
      </c>
      <c r="F206" s="78"/>
      <c r="G206" s="78"/>
    </row>
    <row r="207" spans="1:7" ht="31.5">
      <c r="A207" s="80" t="s">
        <v>9</v>
      </c>
      <c r="B207" s="146">
        <f t="shared" ref="B207:E209" si="9">B212+B217+B222</f>
        <v>0</v>
      </c>
      <c r="C207" s="146">
        <f t="shared" si="9"/>
        <v>0</v>
      </c>
      <c r="D207" s="146">
        <f t="shared" si="9"/>
        <v>0</v>
      </c>
      <c r="E207" s="146">
        <f t="shared" si="9"/>
        <v>0</v>
      </c>
      <c r="F207" s="78"/>
      <c r="G207" s="78"/>
    </row>
    <row r="208" spans="1:7">
      <c r="A208" s="80" t="s">
        <v>5</v>
      </c>
      <c r="B208" s="146">
        <f t="shared" si="9"/>
        <v>4725</v>
      </c>
      <c r="C208" s="146">
        <f t="shared" si="9"/>
        <v>627.91012000000001</v>
      </c>
      <c r="D208" s="146">
        <f t="shared" si="9"/>
        <v>627.91012000000001</v>
      </c>
      <c r="E208" s="146">
        <f t="shared" si="9"/>
        <v>627.9</v>
      </c>
      <c r="F208" s="78"/>
      <c r="G208" s="78"/>
    </row>
    <row r="209" spans="1:7" ht="31.5">
      <c r="A209" s="80" t="s">
        <v>6</v>
      </c>
      <c r="B209" s="146">
        <f t="shared" si="9"/>
        <v>0</v>
      </c>
      <c r="C209" s="146">
        <f t="shared" si="9"/>
        <v>0</v>
      </c>
      <c r="D209" s="146">
        <f t="shared" si="9"/>
        <v>0</v>
      </c>
      <c r="E209" s="146">
        <f t="shared" si="9"/>
        <v>0</v>
      </c>
      <c r="F209" s="78"/>
      <c r="G209" s="78"/>
    </row>
    <row r="210" spans="1:7" s="2" customFormat="1" ht="20.25" customHeight="1">
      <c r="A210" s="175" t="s">
        <v>48</v>
      </c>
      <c r="B210" s="176"/>
      <c r="C210" s="176"/>
      <c r="D210" s="176"/>
      <c r="E210" s="176"/>
      <c r="F210" s="177"/>
      <c r="G210" s="79"/>
    </row>
    <row r="211" spans="1:7" ht="31.5">
      <c r="A211" s="80" t="s">
        <v>7</v>
      </c>
      <c r="B211" s="146">
        <v>4685</v>
      </c>
      <c r="C211" s="146">
        <v>627.91012000000001</v>
      </c>
      <c r="D211" s="146">
        <v>627.91012000000001</v>
      </c>
      <c r="E211" s="146">
        <v>627.9</v>
      </c>
      <c r="F211" s="78" t="s">
        <v>133</v>
      </c>
      <c r="G211" s="78" t="s">
        <v>186</v>
      </c>
    </row>
    <row r="212" spans="1:7" ht="31.5" hidden="1">
      <c r="A212" s="80" t="s">
        <v>9</v>
      </c>
      <c r="B212" s="146"/>
      <c r="C212" s="146"/>
      <c r="D212" s="146"/>
      <c r="E212" s="146"/>
      <c r="F212" s="78"/>
      <c r="G212" s="78"/>
    </row>
    <row r="213" spans="1:7" ht="78.75">
      <c r="A213" s="80" t="s">
        <v>5</v>
      </c>
      <c r="B213" s="146">
        <f>720+3965</f>
        <v>4685</v>
      </c>
      <c r="C213" s="146">
        <v>627.91012000000001</v>
      </c>
      <c r="D213" s="146">
        <v>627.91012000000001</v>
      </c>
      <c r="E213" s="146">
        <v>627.9</v>
      </c>
      <c r="F213" s="78" t="s">
        <v>185</v>
      </c>
      <c r="G213" s="78" t="s">
        <v>187</v>
      </c>
    </row>
    <row r="214" spans="1:7" ht="31.5" hidden="1">
      <c r="A214" s="80" t="s">
        <v>6</v>
      </c>
      <c r="B214" s="146"/>
      <c r="C214" s="146"/>
      <c r="D214" s="146"/>
      <c r="E214" s="146"/>
      <c r="F214" s="78"/>
      <c r="G214" s="78"/>
    </row>
    <row r="215" spans="1:7" s="2" customFormat="1" ht="18.75" customHeight="1">
      <c r="A215" s="175" t="s">
        <v>49</v>
      </c>
      <c r="B215" s="176"/>
      <c r="C215" s="176"/>
      <c r="D215" s="176"/>
      <c r="E215" s="176"/>
      <c r="F215" s="177"/>
      <c r="G215" s="79"/>
    </row>
    <row r="216" spans="1:7" ht="78.75">
      <c r="A216" s="80" t="s">
        <v>7</v>
      </c>
      <c r="B216" s="146">
        <v>40</v>
      </c>
      <c r="C216" s="146">
        <v>0</v>
      </c>
      <c r="D216" s="146">
        <v>0</v>
      </c>
      <c r="E216" s="146">
        <v>0</v>
      </c>
      <c r="F216" s="78"/>
      <c r="G216" s="78" t="s">
        <v>188</v>
      </c>
    </row>
    <row r="217" spans="1:7" ht="31.5">
      <c r="A217" s="80" t="s">
        <v>9</v>
      </c>
      <c r="B217" s="146"/>
      <c r="C217" s="146"/>
      <c r="D217" s="146"/>
      <c r="E217" s="146"/>
      <c r="F217" s="78"/>
      <c r="G217" s="78"/>
    </row>
    <row r="218" spans="1:7">
      <c r="A218" s="80" t="s">
        <v>5</v>
      </c>
      <c r="B218" s="146">
        <v>40</v>
      </c>
      <c r="C218" s="146">
        <v>0</v>
      </c>
      <c r="D218" s="146">
        <v>0</v>
      </c>
      <c r="E218" s="146">
        <v>0</v>
      </c>
      <c r="F218" s="78"/>
      <c r="G218" s="78"/>
    </row>
    <row r="219" spans="1:7" ht="31.5">
      <c r="A219" s="80" t="s">
        <v>6</v>
      </c>
      <c r="B219" s="146"/>
      <c r="C219" s="146"/>
      <c r="D219" s="146"/>
      <c r="E219" s="146"/>
      <c r="F219" s="78"/>
      <c r="G219" s="78"/>
    </row>
    <row r="220" spans="1:7" s="2" customFormat="1">
      <c r="A220" s="175" t="s">
        <v>22</v>
      </c>
      <c r="B220" s="176"/>
      <c r="C220" s="176"/>
      <c r="D220" s="176"/>
      <c r="E220" s="176"/>
      <c r="F220" s="177"/>
      <c r="G220" s="79"/>
    </row>
    <row r="221" spans="1:7" ht="31.5">
      <c r="A221" s="80" t="s">
        <v>7</v>
      </c>
      <c r="B221" s="146">
        <v>8698.1779999999999</v>
      </c>
      <c r="C221" s="146">
        <v>3890.4166300000002</v>
      </c>
      <c r="D221" s="146">
        <v>3889.36276</v>
      </c>
      <c r="E221" s="146">
        <v>4177.3999999999996</v>
      </c>
      <c r="F221" s="78" t="s">
        <v>134</v>
      </c>
      <c r="G221" s="78" t="s">
        <v>238</v>
      </c>
    </row>
    <row r="222" spans="1:7" ht="31.5" hidden="1">
      <c r="A222" s="80" t="s">
        <v>9</v>
      </c>
      <c r="B222" s="146"/>
      <c r="C222" s="146"/>
      <c r="D222" s="146"/>
      <c r="E222" s="146"/>
      <c r="F222" s="78"/>
      <c r="G222" s="78"/>
    </row>
    <row r="223" spans="1:7" hidden="1">
      <c r="A223" s="80" t="s">
        <v>5</v>
      </c>
      <c r="B223" s="146"/>
      <c r="C223" s="146"/>
      <c r="D223" s="146"/>
      <c r="E223" s="146"/>
      <c r="F223" s="78"/>
      <c r="G223" s="78"/>
    </row>
    <row r="224" spans="1:7" ht="31.5" hidden="1">
      <c r="A224" s="80" t="s">
        <v>6</v>
      </c>
      <c r="B224" s="146"/>
      <c r="C224" s="146"/>
      <c r="D224" s="146"/>
      <c r="E224" s="146"/>
      <c r="F224" s="78"/>
      <c r="G224" s="78"/>
    </row>
    <row r="225" spans="1:7" ht="26.25" customHeight="1">
      <c r="A225" s="172" t="s">
        <v>50</v>
      </c>
      <c r="B225" s="173"/>
      <c r="C225" s="173"/>
      <c r="D225" s="173"/>
      <c r="E225" s="173"/>
      <c r="F225" s="173"/>
      <c r="G225" s="174"/>
    </row>
    <row r="226" spans="1:7" ht="47.25">
      <c r="A226" s="80" t="s">
        <v>7</v>
      </c>
      <c r="B226" s="146">
        <v>106</v>
      </c>
      <c r="C226" s="146">
        <v>0</v>
      </c>
      <c r="D226" s="146">
        <v>0</v>
      </c>
      <c r="E226" s="146">
        <v>0</v>
      </c>
      <c r="F226" s="78"/>
      <c r="G226" s="78" t="s">
        <v>251</v>
      </c>
    </row>
    <row r="227" spans="1:7" ht="31.5">
      <c r="A227" s="80" t="s">
        <v>9</v>
      </c>
      <c r="B227" s="146"/>
      <c r="C227" s="146"/>
      <c r="D227" s="146"/>
      <c r="E227" s="146"/>
      <c r="F227" s="78"/>
      <c r="G227" s="78"/>
    </row>
    <row r="228" spans="1:7">
      <c r="A228" s="80" t="s">
        <v>5</v>
      </c>
      <c r="B228" s="146">
        <v>56</v>
      </c>
      <c r="C228" s="146">
        <v>0</v>
      </c>
      <c r="D228" s="146">
        <v>0</v>
      </c>
      <c r="E228" s="146">
        <v>0</v>
      </c>
      <c r="F228" s="78"/>
      <c r="G228" s="78"/>
    </row>
    <row r="229" spans="1:7" ht="31.5">
      <c r="A229" s="80" t="s">
        <v>6</v>
      </c>
      <c r="B229" s="146"/>
      <c r="C229" s="146"/>
      <c r="D229" s="146"/>
      <c r="E229" s="146"/>
      <c r="F229" s="78"/>
      <c r="G229" s="78"/>
    </row>
    <row r="230" spans="1:7" ht="26.25" customHeight="1">
      <c r="A230" s="172" t="s">
        <v>51</v>
      </c>
      <c r="B230" s="173"/>
      <c r="C230" s="173"/>
      <c r="D230" s="173"/>
      <c r="E230" s="173"/>
      <c r="F230" s="173"/>
      <c r="G230" s="174"/>
    </row>
    <row r="231" spans="1:7" ht="70.5" customHeight="1">
      <c r="A231" s="80" t="s">
        <v>7</v>
      </c>
      <c r="B231" s="146">
        <v>14549.6</v>
      </c>
      <c r="C231" s="146">
        <v>6229.6405699999996</v>
      </c>
      <c r="D231" s="146">
        <v>6226.7756799999997</v>
      </c>
      <c r="E231" s="146">
        <v>6636.7</v>
      </c>
      <c r="F231" s="78" t="s">
        <v>165</v>
      </c>
      <c r="G231" s="78" t="s">
        <v>135</v>
      </c>
    </row>
    <row r="232" spans="1:7" ht="31.5">
      <c r="A232" s="80" t="s">
        <v>9</v>
      </c>
      <c r="B232" s="146"/>
      <c r="C232" s="146"/>
      <c r="D232" s="146"/>
      <c r="E232" s="146"/>
      <c r="F232" s="78"/>
      <c r="G232" s="78"/>
    </row>
    <row r="233" spans="1:7">
      <c r="A233" s="80" t="s">
        <v>5</v>
      </c>
      <c r="B233" s="146"/>
      <c r="C233" s="146"/>
      <c r="D233" s="146"/>
      <c r="E233" s="146"/>
      <c r="F233" s="78"/>
      <c r="G233" s="78"/>
    </row>
    <row r="234" spans="1:7" ht="31.5">
      <c r="A234" s="80" t="s">
        <v>6</v>
      </c>
      <c r="B234" s="146"/>
      <c r="C234" s="146"/>
      <c r="D234" s="146"/>
      <c r="E234" s="146"/>
      <c r="F234" s="78"/>
      <c r="G234" s="78"/>
    </row>
    <row r="235" spans="1:7" ht="25.5" customHeight="1">
      <c r="A235" s="172" t="s">
        <v>52</v>
      </c>
      <c r="B235" s="173"/>
      <c r="C235" s="173"/>
      <c r="D235" s="173"/>
      <c r="E235" s="173"/>
      <c r="F235" s="173"/>
      <c r="G235" s="174"/>
    </row>
    <row r="236" spans="1:7" ht="69" customHeight="1">
      <c r="A236" s="80" t="s">
        <v>7</v>
      </c>
      <c r="B236" s="146">
        <v>23.5</v>
      </c>
      <c r="C236" s="146">
        <v>0</v>
      </c>
      <c r="D236" s="146">
        <v>0</v>
      </c>
      <c r="E236" s="146">
        <v>0</v>
      </c>
      <c r="G236" s="78" t="s">
        <v>122</v>
      </c>
    </row>
    <row r="237" spans="1:7" ht="36" customHeight="1">
      <c r="A237" s="80" t="s">
        <v>9</v>
      </c>
      <c r="B237" s="146"/>
      <c r="C237" s="146"/>
      <c r="D237" s="146"/>
      <c r="E237" s="146"/>
      <c r="F237" s="78"/>
      <c r="G237" s="78"/>
    </row>
    <row r="238" spans="1:7" ht="23.25" customHeight="1">
      <c r="A238" s="80" t="s">
        <v>5</v>
      </c>
      <c r="B238" s="146">
        <v>23.5</v>
      </c>
      <c r="C238" s="146">
        <v>0</v>
      </c>
      <c r="D238" s="146">
        <v>0</v>
      </c>
      <c r="E238" s="146">
        <v>0</v>
      </c>
      <c r="F238" s="78"/>
      <c r="G238" s="78"/>
    </row>
    <row r="239" spans="1:7" ht="31.5">
      <c r="A239" s="80" t="s">
        <v>6</v>
      </c>
      <c r="B239" s="146"/>
      <c r="C239" s="146"/>
      <c r="D239" s="146"/>
      <c r="E239" s="146"/>
      <c r="F239" s="78"/>
      <c r="G239" s="78"/>
    </row>
    <row r="240" spans="1:7" ht="31.5" customHeight="1">
      <c r="A240" s="172" t="s">
        <v>53</v>
      </c>
      <c r="B240" s="173"/>
      <c r="C240" s="173"/>
      <c r="D240" s="173"/>
      <c r="E240" s="173"/>
      <c r="F240" s="173"/>
      <c r="G240" s="174"/>
    </row>
    <row r="241" spans="1:11" ht="141.75">
      <c r="A241" s="80" t="s">
        <v>7</v>
      </c>
      <c r="B241" s="146">
        <v>104976.07234</v>
      </c>
      <c r="C241" s="146">
        <v>59417.947930000002</v>
      </c>
      <c r="D241" s="146">
        <v>59387.557209999999</v>
      </c>
      <c r="E241" s="146">
        <v>59923.6</v>
      </c>
      <c r="F241" s="78" t="s">
        <v>166</v>
      </c>
      <c r="G241" s="78"/>
    </row>
    <row r="242" spans="1:11" ht="31.5">
      <c r="A242" s="80" t="s">
        <v>9</v>
      </c>
      <c r="B242" s="146"/>
      <c r="C242" s="146"/>
      <c r="D242" s="146"/>
      <c r="E242" s="146"/>
      <c r="F242" s="78"/>
      <c r="G242" s="78"/>
    </row>
    <row r="243" spans="1:11" ht="141.75">
      <c r="A243" s="80" t="s">
        <v>5</v>
      </c>
      <c r="B243" s="146">
        <f>87214+6</f>
        <v>87220</v>
      </c>
      <c r="C243" s="146">
        <v>50848.800000000003</v>
      </c>
      <c r="D243" s="146">
        <v>50821.513370000001</v>
      </c>
      <c r="E243" s="146">
        <v>50905</v>
      </c>
      <c r="F243" s="78" t="s">
        <v>167</v>
      </c>
      <c r="G243" s="78"/>
    </row>
    <row r="244" spans="1:11" ht="31.5">
      <c r="A244" s="80" t="s">
        <v>6</v>
      </c>
      <c r="B244" s="146"/>
      <c r="C244" s="146"/>
      <c r="D244" s="146"/>
      <c r="E244" s="146"/>
      <c r="F244" s="78"/>
      <c r="G244" s="78"/>
    </row>
    <row r="246" spans="1:11">
      <c r="A246" s="184" t="s">
        <v>119</v>
      </c>
      <c r="B246" s="184"/>
      <c r="C246" s="184"/>
      <c r="D246" s="184"/>
    </row>
    <row r="249" spans="1:11" ht="54.75" customHeight="1"/>
    <row r="250" spans="1:11" ht="20.25">
      <c r="A250" s="181" t="s">
        <v>113</v>
      </c>
      <c r="B250" s="181"/>
      <c r="C250" s="117"/>
      <c r="D250" s="117"/>
      <c r="E250" s="117"/>
      <c r="F250" s="117"/>
      <c r="G250" s="116"/>
      <c r="H250" s="116"/>
      <c r="I250" s="116"/>
      <c r="J250" s="116"/>
      <c r="K250" s="72"/>
    </row>
    <row r="251" spans="1:11" ht="20.25">
      <c r="A251" s="163" t="s">
        <v>114</v>
      </c>
      <c r="B251" s="148"/>
      <c r="C251" s="118"/>
      <c r="D251" s="117"/>
      <c r="E251" s="117"/>
      <c r="F251" s="117"/>
      <c r="G251" s="119"/>
      <c r="H251" s="119"/>
      <c r="I251" s="119"/>
      <c r="J251" s="119"/>
      <c r="K251" s="72"/>
    </row>
    <row r="252" spans="1:11" ht="20.25">
      <c r="A252" s="74" t="s">
        <v>115</v>
      </c>
      <c r="B252" s="148"/>
      <c r="C252" s="120"/>
      <c r="D252" s="120"/>
      <c r="E252" s="75"/>
      <c r="F252" s="75" t="s">
        <v>116</v>
      </c>
      <c r="G252" s="121"/>
      <c r="H252" s="112"/>
      <c r="I252" s="121"/>
      <c r="J252" s="82"/>
    </row>
    <row r="253" spans="1:11" ht="18.75">
      <c r="A253" s="24"/>
      <c r="B253" s="149"/>
      <c r="C253" s="121"/>
      <c r="D253" s="121"/>
      <c r="E253" s="112"/>
      <c r="F253" s="122"/>
      <c r="G253" s="121"/>
      <c r="H253" s="121"/>
      <c r="I253" s="121"/>
      <c r="J253" s="122"/>
      <c r="K253" s="31"/>
    </row>
    <row r="254" spans="1:11" ht="57.75" customHeight="1">
      <c r="A254" s="3"/>
      <c r="B254" s="150"/>
      <c r="C254" s="112"/>
      <c r="D254" s="112"/>
      <c r="E254" s="112"/>
      <c r="F254" s="82"/>
      <c r="G254" s="112"/>
      <c r="H254" s="112"/>
      <c r="I254" s="112"/>
      <c r="J254" s="82"/>
      <c r="K254" s="31"/>
    </row>
    <row r="255" spans="1:11" ht="16.5">
      <c r="A255" s="77" t="s">
        <v>117</v>
      </c>
      <c r="B255" s="151"/>
      <c r="C255" s="112"/>
      <c r="D255" s="112"/>
      <c r="E255" s="112"/>
      <c r="F255" s="82"/>
      <c r="G255" s="112"/>
      <c r="H255" s="112"/>
      <c r="I255" s="112"/>
      <c r="J255" s="82"/>
      <c r="K255" s="31"/>
    </row>
    <row r="256" spans="1:11" ht="16.5">
      <c r="A256" s="182" t="s">
        <v>118</v>
      </c>
      <c r="B256" s="182"/>
      <c r="C256" s="112"/>
      <c r="D256" s="112"/>
      <c r="E256" s="112"/>
      <c r="F256" s="82"/>
      <c r="G256" s="112"/>
      <c r="H256" s="112"/>
      <c r="I256" s="112"/>
      <c r="J256" s="82"/>
      <c r="K256" s="31"/>
    </row>
  </sheetData>
  <sheetProtection password="CF36" sheet="1" objects="1" scenarios="1"/>
  <mergeCells count="54">
    <mergeCell ref="A250:B250"/>
    <mergeCell ref="A256:B256"/>
    <mergeCell ref="A2:G2"/>
    <mergeCell ref="A1:G1"/>
    <mergeCell ref="A3:G3"/>
    <mergeCell ref="A246:D246"/>
    <mergeCell ref="A75:F75"/>
    <mergeCell ref="A30:G30"/>
    <mergeCell ref="A25:G25"/>
    <mergeCell ref="A10:G10"/>
    <mergeCell ref="A35:F35"/>
    <mergeCell ref="A40:F40"/>
    <mergeCell ref="A45:F45"/>
    <mergeCell ref="A20:F20"/>
    <mergeCell ref="A15:F15"/>
    <mergeCell ref="A50:G50"/>
    <mergeCell ref="A55:G55"/>
    <mergeCell ref="A60:F60"/>
    <mergeCell ref="A65:F65"/>
    <mergeCell ref="A70:F70"/>
    <mergeCell ref="A135:F135"/>
    <mergeCell ref="A80:F80"/>
    <mergeCell ref="A85:G85"/>
    <mergeCell ref="A90:G90"/>
    <mergeCell ref="A95:F95"/>
    <mergeCell ref="A100:F100"/>
    <mergeCell ref="A185:F185"/>
    <mergeCell ref="A190:F190"/>
    <mergeCell ref="A105:F105"/>
    <mergeCell ref="A110:F110"/>
    <mergeCell ref="A115:G115"/>
    <mergeCell ref="A120:G120"/>
    <mergeCell ref="A125:G125"/>
    <mergeCell ref="A160:F160"/>
    <mergeCell ref="A165:F165"/>
    <mergeCell ref="A170:G170"/>
    <mergeCell ref="A175:G175"/>
    <mergeCell ref="A180:F180"/>
    <mergeCell ref="G23:G24"/>
    <mergeCell ref="A230:G230"/>
    <mergeCell ref="A235:G235"/>
    <mergeCell ref="A240:G240"/>
    <mergeCell ref="A200:G200"/>
    <mergeCell ref="A205:G205"/>
    <mergeCell ref="A210:F210"/>
    <mergeCell ref="A215:F215"/>
    <mergeCell ref="A220:F220"/>
    <mergeCell ref="A225:G225"/>
    <mergeCell ref="A130:F130"/>
    <mergeCell ref="A195:F195"/>
    <mergeCell ref="A140:F140"/>
    <mergeCell ref="A145:F145"/>
    <mergeCell ref="A150:G150"/>
    <mergeCell ref="A155:G155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180" verticalDpi="180" r:id="rId1"/>
  <rowBreaks count="8" manualBreakCount="8">
    <brk id="33" max="6" man="1"/>
    <brk id="44" max="6" man="1"/>
    <brk id="70" max="6" man="1"/>
    <brk id="102" max="6" man="1"/>
    <brk id="119" max="6" man="1"/>
    <brk id="157" max="6" man="1"/>
    <brk id="209" max="16383" man="1"/>
    <brk id="23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1"/>
  <sheetViews>
    <sheetView zoomScale="80" zoomScaleNormal="80" zoomScaleSheetLayoutView="40" workbookViewId="0">
      <selection activeCell="L58" sqref="L58"/>
    </sheetView>
  </sheetViews>
  <sheetFormatPr defaultColWidth="9.140625" defaultRowHeight="16.5"/>
  <cols>
    <col min="1" max="1" width="6" style="3" customWidth="1"/>
    <col min="2" max="2" width="40.28515625" style="3" customWidth="1"/>
    <col min="3" max="5" width="16.85546875" style="112" bestFit="1" customWidth="1"/>
    <col min="6" max="6" width="18.85546875" style="82" bestFit="1" customWidth="1"/>
    <col min="7" max="8" width="16.85546875" style="112" bestFit="1" customWidth="1"/>
    <col min="9" max="9" width="17.28515625" style="112" customWidth="1"/>
    <col min="10" max="10" width="16.85546875" style="82" bestFit="1" customWidth="1"/>
    <col min="11" max="11" width="13.42578125" style="31" customWidth="1"/>
    <col min="12" max="12" width="123.7109375" style="3" customWidth="1"/>
    <col min="13" max="13" width="7.42578125" style="3" hidden="1" customWidth="1"/>
    <col min="14" max="14" width="10.140625" style="3" hidden="1" customWidth="1"/>
    <col min="15" max="15" width="9.140625" style="3" hidden="1" customWidth="1"/>
    <col min="16" max="16" width="9.140625" style="3"/>
    <col min="17" max="17" width="17.42578125" style="3" bestFit="1" customWidth="1"/>
    <col min="18" max="16384" width="9.140625" style="3"/>
  </cols>
  <sheetData>
    <row r="1" spans="1:12" ht="33.75" customHeight="1">
      <c r="A1" s="183" t="s">
        <v>141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34.5" customHeight="1">
      <c r="A2" s="183" t="s">
        <v>184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20.25" customHeight="1">
      <c r="A3" s="4"/>
      <c r="B3" s="4"/>
      <c r="C3" s="83"/>
      <c r="D3" s="83"/>
      <c r="E3" s="83"/>
      <c r="F3" s="84"/>
      <c r="G3" s="83"/>
      <c r="H3" s="83"/>
      <c r="I3" s="83"/>
      <c r="J3" s="84"/>
      <c r="K3" s="5"/>
      <c r="L3" s="6" t="s">
        <v>55</v>
      </c>
    </row>
    <row r="4" spans="1:12" s="7" customFormat="1" ht="31.5" customHeight="1">
      <c r="A4" s="189" t="s">
        <v>56</v>
      </c>
      <c r="B4" s="189" t="s">
        <v>57</v>
      </c>
      <c r="C4" s="191" t="s">
        <v>58</v>
      </c>
      <c r="D4" s="192"/>
      <c r="E4" s="192"/>
      <c r="F4" s="193"/>
      <c r="G4" s="191" t="s">
        <v>8</v>
      </c>
      <c r="H4" s="192"/>
      <c r="I4" s="192"/>
      <c r="J4" s="193"/>
      <c r="K4" s="194" t="s">
        <v>59</v>
      </c>
      <c r="L4" s="189" t="s">
        <v>60</v>
      </c>
    </row>
    <row r="5" spans="1:12" s="7" customFormat="1" ht="32.25" customHeight="1">
      <c r="A5" s="190"/>
      <c r="B5" s="190"/>
      <c r="C5" s="85" t="s">
        <v>61</v>
      </c>
      <c r="D5" s="85" t="s">
        <v>62</v>
      </c>
      <c r="E5" s="85" t="s">
        <v>63</v>
      </c>
      <c r="F5" s="85" t="s">
        <v>64</v>
      </c>
      <c r="G5" s="85" t="s">
        <v>61</v>
      </c>
      <c r="H5" s="85" t="s">
        <v>62</v>
      </c>
      <c r="I5" s="85" t="s">
        <v>63</v>
      </c>
      <c r="J5" s="85" t="s">
        <v>64</v>
      </c>
      <c r="K5" s="195"/>
      <c r="L5" s="190"/>
    </row>
    <row r="6" spans="1:12" s="12" customFormat="1" ht="18.75" customHeight="1">
      <c r="A6" s="8">
        <v>1</v>
      </c>
      <c r="B6" s="9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0">
        <v>12</v>
      </c>
    </row>
    <row r="7" spans="1:12" ht="87.75" customHeight="1">
      <c r="A7" s="21" t="s">
        <v>65</v>
      </c>
      <c r="B7" s="13" t="s">
        <v>66</v>
      </c>
      <c r="C7" s="86">
        <f>C8+C9</f>
        <v>8665.74</v>
      </c>
      <c r="D7" s="86">
        <f>D8+D9</f>
        <v>1077.07447</v>
      </c>
      <c r="E7" s="86">
        <f>E8+E9</f>
        <v>2850.4335099999998</v>
      </c>
      <c r="F7" s="86">
        <f>E7+D7+C7</f>
        <v>12593.24798</v>
      </c>
      <c r="G7" s="86">
        <f>G8+G9</f>
        <v>4087.1963999999998</v>
      </c>
      <c r="H7" s="86">
        <f>H8+H9</f>
        <v>574.04899999999998</v>
      </c>
      <c r="I7" s="86">
        <f>I8+I9</f>
        <v>1933.8035199999999</v>
      </c>
      <c r="J7" s="86">
        <f>J8+J9</f>
        <v>6595.0489199999993</v>
      </c>
      <c r="K7" s="14">
        <f>J7/F7*100</f>
        <v>52.369721699071945</v>
      </c>
      <c r="L7" s="15"/>
    </row>
    <row r="8" spans="1:12" ht="171" customHeight="1">
      <c r="A8" s="135" t="s">
        <v>67</v>
      </c>
      <c r="B8" s="16" t="s">
        <v>10</v>
      </c>
      <c r="C8" s="87">
        <v>7842.8</v>
      </c>
      <c r="D8" s="87">
        <v>795</v>
      </c>
      <c r="E8" s="88"/>
      <c r="F8" s="89">
        <f>E8+D8+C8</f>
        <v>8637.7999999999993</v>
      </c>
      <c r="G8" s="87">
        <v>3598.0524399999999</v>
      </c>
      <c r="H8" s="87">
        <v>382.68281000000002</v>
      </c>
      <c r="I8" s="87"/>
      <c r="J8" s="86">
        <f>G8+H8+I8</f>
        <v>3980.7352499999997</v>
      </c>
      <c r="K8" s="14">
        <f>J8/F8*100</f>
        <v>46.085059274352261</v>
      </c>
      <c r="L8" s="17" t="s">
        <v>192</v>
      </c>
    </row>
    <row r="9" spans="1:12" ht="107.25" customHeight="1">
      <c r="A9" s="134" t="s">
        <v>68</v>
      </c>
      <c r="B9" s="18" t="s">
        <v>11</v>
      </c>
      <c r="C9" s="87">
        <v>822.94</v>
      </c>
      <c r="D9" s="90">
        <v>282.07447000000002</v>
      </c>
      <c r="E9" s="90">
        <v>2850.4335099999998</v>
      </c>
      <c r="F9" s="89">
        <f>E9+D9+C9</f>
        <v>3955.4479799999999</v>
      </c>
      <c r="G9" s="87">
        <v>489.14395999999999</v>
      </c>
      <c r="H9" s="87">
        <v>191.36618999999999</v>
      </c>
      <c r="I9" s="87">
        <v>1933.8035199999999</v>
      </c>
      <c r="J9" s="86">
        <f>G9+H9+I9</f>
        <v>2614.31367</v>
      </c>
      <c r="K9" s="14">
        <f>J9/F9*100</f>
        <v>66.093997019270617</v>
      </c>
      <c r="L9" s="17" t="s">
        <v>254</v>
      </c>
    </row>
    <row r="10" spans="1:12" ht="85.5" customHeight="1">
      <c r="A10" s="33" t="s">
        <v>69</v>
      </c>
      <c r="B10" s="20" t="s">
        <v>12</v>
      </c>
      <c r="C10" s="81">
        <v>100</v>
      </c>
      <c r="D10" s="81"/>
      <c r="E10" s="81"/>
      <c r="F10" s="81">
        <f>E10+D10+C10</f>
        <v>100</v>
      </c>
      <c r="G10" s="81">
        <v>39.744</v>
      </c>
      <c r="H10" s="81"/>
      <c r="I10" s="81"/>
      <c r="J10" s="81">
        <f>SUM(G10:I10)</f>
        <v>39.744</v>
      </c>
      <c r="K10" s="21">
        <f>J10*100/F10</f>
        <v>39.744</v>
      </c>
      <c r="L10" s="15" t="s">
        <v>196</v>
      </c>
    </row>
    <row r="11" spans="1:12" ht="66">
      <c r="A11" s="33" t="s">
        <v>71</v>
      </c>
      <c r="B11" s="32" t="s">
        <v>78</v>
      </c>
      <c r="C11" s="81">
        <f t="shared" ref="C11:J11" si="0">C12+C26+C29</f>
        <v>243697.64393999998</v>
      </c>
      <c r="D11" s="82">
        <f t="shared" si="0"/>
        <v>506783.22738</v>
      </c>
      <c r="E11" s="81">
        <f t="shared" si="0"/>
        <v>147707.69</v>
      </c>
      <c r="F11" s="81">
        <f t="shared" si="0"/>
        <v>898188.56131999998</v>
      </c>
      <c r="G11" s="81">
        <f t="shared" si="0"/>
        <v>116117.41399</v>
      </c>
      <c r="H11" s="81">
        <f t="shared" si="0"/>
        <v>283642.98142000003</v>
      </c>
      <c r="I11" s="81">
        <f t="shared" si="0"/>
        <v>0</v>
      </c>
      <c r="J11" s="81">
        <f t="shared" si="0"/>
        <v>399760.39541</v>
      </c>
      <c r="K11" s="33">
        <f>J11*100/F11</f>
        <v>44.507402189858922</v>
      </c>
      <c r="L11" s="17"/>
    </row>
    <row r="12" spans="1:12" ht="88.5" customHeight="1">
      <c r="A12" s="135" t="s">
        <v>168</v>
      </c>
      <c r="B12" s="17" t="s">
        <v>80</v>
      </c>
      <c r="C12" s="96">
        <v>184062.91694</v>
      </c>
      <c r="D12" s="96">
        <v>506783.22738</v>
      </c>
      <c r="E12" s="96">
        <v>147707.69</v>
      </c>
      <c r="F12" s="97">
        <f>E12+D12+C12</f>
        <v>838553.83432000002</v>
      </c>
      <c r="G12" s="96">
        <v>85084.50894</v>
      </c>
      <c r="H12" s="96">
        <v>283642.98142000003</v>
      </c>
      <c r="I12" s="96"/>
      <c r="J12" s="97">
        <f>G12+H12+I12</f>
        <v>368727.49036000005</v>
      </c>
      <c r="K12" s="14">
        <f>J12*100/F12</f>
        <v>43.971832847083519</v>
      </c>
      <c r="L12" s="17" t="s">
        <v>200</v>
      </c>
    </row>
    <row r="13" spans="1:12" ht="60" customHeight="1">
      <c r="A13" s="139"/>
      <c r="B13" s="34"/>
      <c r="C13" s="98"/>
      <c r="D13" s="98"/>
      <c r="E13" s="98"/>
      <c r="F13" s="99"/>
      <c r="G13" s="98"/>
      <c r="H13" s="98"/>
      <c r="I13" s="98"/>
      <c r="J13" s="99"/>
      <c r="K13" s="35"/>
      <c r="L13" s="34" t="s">
        <v>201</v>
      </c>
    </row>
    <row r="14" spans="1:12" ht="173.25" customHeight="1">
      <c r="A14" s="136"/>
      <c r="B14" s="34"/>
      <c r="C14" s="98"/>
      <c r="D14" s="98"/>
      <c r="E14" s="98"/>
      <c r="F14" s="99"/>
      <c r="G14" s="98"/>
      <c r="H14" s="98"/>
      <c r="I14" s="98"/>
      <c r="J14" s="99"/>
      <c r="K14" s="35"/>
      <c r="L14" s="34" t="s">
        <v>206</v>
      </c>
    </row>
    <row r="15" spans="1:12" ht="69.75" customHeight="1">
      <c r="A15" s="136"/>
      <c r="B15" s="34"/>
      <c r="C15" s="98"/>
      <c r="D15" s="98"/>
      <c r="E15" s="98"/>
      <c r="F15" s="99"/>
      <c r="G15" s="98"/>
      <c r="H15" s="98"/>
      <c r="I15" s="98"/>
      <c r="J15" s="99"/>
      <c r="K15" s="35"/>
      <c r="L15" s="34" t="s">
        <v>202</v>
      </c>
    </row>
    <row r="16" spans="1:12" ht="105" customHeight="1">
      <c r="A16" s="136"/>
      <c r="B16" s="34"/>
      <c r="C16" s="98"/>
      <c r="D16" s="98"/>
      <c r="E16" s="98"/>
      <c r="F16" s="99"/>
      <c r="G16" s="98"/>
      <c r="H16" s="98"/>
      <c r="I16" s="98"/>
      <c r="J16" s="99"/>
      <c r="K16" s="35"/>
      <c r="L16" s="34" t="s">
        <v>203</v>
      </c>
    </row>
    <row r="17" spans="1:12" ht="42" customHeight="1">
      <c r="A17" s="136"/>
      <c r="B17" s="34"/>
      <c r="C17" s="98"/>
      <c r="D17" s="98"/>
      <c r="E17" s="98"/>
      <c r="F17" s="99"/>
      <c r="G17" s="98"/>
      <c r="H17" s="98"/>
      <c r="I17" s="98"/>
      <c r="J17" s="99"/>
      <c r="K17" s="35"/>
      <c r="L17" s="155" t="s">
        <v>204</v>
      </c>
    </row>
    <row r="18" spans="1:12" ht="87" customHeight="1">
      <c r="A18" s="136"/>
      <c r="B18" s="34"/>
      <c r="C18" s="98"/>
      <c r="D18" s="98"/>
      <c r="E18" s="98"/>
      <c r="F18" s="99"/>
      <c r="G18" s="98"/>
      <c r="H18" s="98"/>
      <c r="I18" s="98"/>
      <c r="J18" s="99"/>
      <c r="K18" s="35"/>
      <c r="L18" s="34" t="s">
        <v>205</v>
      </c>
    </row>
    <row r="19" spans="1:12" ht="168.75" customHeight="1">
      <c r="A19" s="136"/>
      <c r="B19" s="34"/>
      <c r="C19" s="98"/>
      <c r="D19" s="98"/>
      <c r="E19" s="98"/>
      <c r="F19" s="99"/>
      <c r="G19" s="98"/>
      <c r="H19" s="98"/>
      <c r="I19" s="98"/>
      <c r="J19" s="99"/>
      <c r="K19" s="36"/>
      <c r="L19" s="156" t="s">
        <v>207</v>
      </c>
    </row>
    <row r="20" spans="1:12" ht="111" customHeight="1">
      <c r="A20" s="136"/>
      <c r="B20" s="34"/>
      <c r="C20" s="98"/>
      <c r="D20" s="98"/>
      <c r="E20" s="98"/>
      <c r="F20" s="99"/>
      <c r="G20" s="98"/>
      <c r="H20" s="98"/>
      <c r="I20" s="98"/>
      <c r="J20" s="99"/>
      <c r="K20" s="36"/>
      <c r="L20" s="156" t="s">
        <v>208</v>
      </c>
    </row>
    <row r="21" spans="1:12" ht="134.25" customHeight="1">
      <c r="A21" s="136"/>
      <c r="B21" s="34"/>
      <c r="C21" s="98"/>
      <c r="D21" s="98"/>
      <c r="E21" s="98"/>
      <c r="F21" s="99"/>
      <c r="G21" s="98"/>
      <c r="H21" s="98"/>
      <c r="I21" s="98"/>
      <c r="J21" s="99"/>
      <c r="K21" s="36"/>
      <c r="L21" s="156" t="s">
        <v>209</v>
      </c>
    </row>
    <row r="22" spans="1:12" ht="141" customHeight="1">
      <c r="A22" s="136"/>
      <c r="B22" s="34"/>
      <c r="C22" s="98"/>
      <c r="D22" s="98"/>
      <c r="E22" s="98"/>
      <c r="F22" s="99"/>
      <c r="G22" s="98"/>
      <c r="H22" s="98"/>
      <c r="I22" s="98"/>
      <c r="J22" s="99"/>
      <c r="K22" s="36"/>
      <c r="L22" s="156" t="s">
        <v>211</v>
      </c>
    </row>
    <row r="23" spans="1:12" ht="71.25" customHeight="1">
      <c r="A23" s="136"/>
      <c r="B23" s="34"/>
      <c r="C23" s="98"/>
      <c r="D23" s="98"/>
      <c r="E23" s="98"/>
      <c r="F23" s="99"/>
      <c r="G23" s="98"/>
      <c r="H23" s="98"/>
      <c r="I23" s="98"/>
      <c r="J23" s="99"/>
      <c r="K23" s="36"/>
      <c r="L23" s="156" t="s">
        <v>210</v>
      </c>
    </row>
    <row r="24" spans="1:12" ht="121.5" customHeight="1">
      <c r="A24" s="136"/>
      <c r="B24" s="34"/>
      <c r="C24" s="98"/>
      <c r="D24" s="98"/>
      <c r="E24" s="98"/>
      <c r="F24" s="99"/>
      <c r="G24" s="98"/>
      <c r="H24" s="98"/>
      <c r="I24" s="98"/>
      <c r="J24" s="99"/>
      <c r="K24" s="36"/>
      <c r="L24" s="156" t="s">
        <v>212</v>
      </c>
    </row>
    <row r="25" spans="1:12" ht="123" customHeight="1">
      <c r="A25" s="27"/>
      <c r="B25" s="38"/>
      <c r="C25" s="98"/>
      <c r="D25" s="100"/>
      <c r="E25" s="98"/>
      <c r="F25" s="101"/>
      <c r="G25" s="100"/>
      <c r="H25" s="98"/>
      <c r="I25" s="100"/>
      <c r="J25" s="101"/>
      <c r="K25" s="39"/>
      <c r="L25" s="157" t="s">
        <v>213</v>
      </c>
    </row>
    <row r="26" spans="1:12" ht="223.5" customHeight="1">
      <c r="A26" s="135" t="s">
        <v>169</v>
      </c>
      <c r="B26" s="40" t="s">
        <v>15</v>
      </c>
      <c r="C26" s="102">
        <v>59381.726999999999</v>
      </c>
      <c r="D26" s="102"/>
      <c r="E26" s="102"/>
      <c r="F26" s="94">
        <f>E26+D26+C26</f>
        <v>59381.726999999999</v>
      </c>
      <c r="G26" s="102">
        <v>30929.54363</v>
      </c>
      <c r="H26" s="102"/>
      <c r="I26" s="102"/>
      <c r="J26" s="89">
        <f>I26+H26+G26</f>
        <v>30929.54363</v>
      </c>
      <c r="K26" s="14">
        <f>J26*100/F26</f>
        <v>52.085961780801689</v>
      </c>
      <c r="L26" s="17" t="s">
        <v>214</v>
      </c>
    </row>
    <row r="27" spans="1:12" ht="54.75" customHeight="1">
      <c r="A27" s="41"/>
      <c r="B27" s="42"/>
      <c r="C27" s="103"/>
      <c r="D27" s="103"/>
      <c r="E27" s="103"/>
      <c r="F27" s="104"/>
      <c r="G27" s="103"/>
      <c r="H27" s="103"/>
      <c r="I27" s="103"/>
      <c r="J27" s="105"/>
      <c r="K27" s="35"/>
      <c r="L27" s="34" t="s">
        <v>215</v>
      </c>
    </row>
    <row r="28" spans="1:12" ht="194.25" customHeight="1">
      <c r="A28" s="27"/>
      <c r="B28" s="43"/>
      <c r="C28" s="106"/>
      <c r="D28" s="106"/>
      <c r="E28" s="103"/>
      <c r="F28" s="104"/>
      <c r="G28" s="103"/>
      <c r="H28" s="103"/>
      <c r="I28" s="103"/>
      <c r="J28" s="105"/>
      <c r="K28" s="44"/>
      <c r="L28" s="34" t="s">
        <v>216</v>
      </c>
    </row>
    <row r="29" spans="1:12" ht="129" customHeight="1">
      <c r="A29" s="137" t="s">
        <v>170</v>
      </c>
      <c r="B29" s="23" t="s">
        <v>83</v>
      </c>
      <c r="C29" s="107">
        <v>253</v>
      </c>
      <c r="D29" s="108"/>
      <c r="E29" s="107"/>
      <c r="F29" s="81">
        <f>E29+D29+C29</f>
        <v>253</v>
      </c>
      <c r="G29" s="90">
        <v>103.36142</v>
      </c>
      <c r="H29" s="90"/>
      <c r="I29" s="90"/>
      <c r="J29" s="86">
        <f>I29+H29+G29</f>
        <v>103.36142</v>
      </c>
      <c r="K29" s="21">
        <f>J29*100/F29</f>
        <v>40.854316205533593</v>
      </c>
      <c r="L29" s="17" t="s">
        <v>217</v>
      </c>
    </row>
    <row r="30" spans="1:12" ht="227.25" customHeight="1">
      <c r="A30" s="26" t="s">
        <v>72</v>
      </c>
      <c r="B30" s="63" t="s">
        <v>17</v>
      </c>
      <c r="C30" s="94">
        <v>3656.9276599999998</v>
      </c>
      <c r="D30" s="94">
        <v>852.43686000000002</v>
      </c>
      <c r="E30" s="102"/>
      <c r="F30" s="94">
        <f>E30+D30+C30</f>
        <v>4509.3645200000001</v>
      </c>
      <c r="G30" s="94">
        <v>1474.65014</v>
      </c>
      <c r="H30" s="94">
        <v>321.93099999999998</v>
      </c>
      <c r="I30" s="94"/>
      <c r="J30" s="94">
        <f>I30+H30+G30</f>
        <v>1796.58114</v>
      </c>
      <c r="K30" s="26">
        <f>J30*100/F30</f>
        <v>39.841115794293785</v>
      </c>
      <c r="L30" s="17" t="s">
        <v>260</v>
      </c>
    </row>
    <row r="31" spans="1:12" ht="49.5">
      <c r="A31" s="26" t="s">
        <v>73</v>
      </c>
      <c r="B31" s="45" t="s">
        <v>18</v>
      </c>
      <c r="C31" s="81">
        <f t="shared" ref="C31:I31" si="1">C32+C34+C37+C39+C40</f>
        <v>67929.299999999988</v>
      </c>
      <c r="D31" s="81">
        <f t="shared" si="1"/>
        <v>19.024000000000001</v>
      </c>
      <c r="E31" s="81">
        <f t="shared" si="1"/>
        <v>182.07599999999999</v>
      </c>
      <c r="F31" s="81">
        <f t="shared" si="1"/>
        <v>68130.399999999994</v>
      </c>
      <c r="G31" s="81">
        <f t="shared" si="1"/>
        <v>31237.765510000001</v>
      </c>
      <c r="H31" s="81">
        <f t="shared" si="1"/>
        <v>0</v>
      </c>
      <c r="I31" s="81">
        <f t="shared" si="1"/>
        <v>50</v>
      </c>
      <c r="J31" s="81">
        <f>I31+H31+G31</f>
        <v>31287.765510000001</v>
      </c>
      <c r="K31" s="33">
        <f>J31*100/F31</f>
        <v>45.923355080844971</v>
      </c>
      <c r="L31" s="15"/>
    </row>
    <row r="32" spans="1:12" ht="124.5" customHeight="1">
      <c r="A32" s="135" t="s">
        <v>171</v>
      </c>
      <c r="B32" s="46" t="s">
        <v>20</v>
      </c>
      <c r="C32" s="87">
        <v>19652.5</v>
      </c>
      <c r="D32" s="87"/>
      <c r="E32" s="87"/>
      <c r="F32" s="89">
        <f>E32+D32+C32</f>
        <v>19652.5</v>
      </c>
      <c r="G32" s="87">
        <v>9288.4489900000008</v>
      </c>
      <c r="H32" s="87"/>
      <c r="I32" s="87"/>
      <c r="J32" s="89">
        <f>I32+H32+G32</f>
        <v>9288.4489900000008</v>
      </c>
      <c r="K32" s="14">
        <f>J32*100/F32</f>
        <v>47.263447347665696</v>
      </c>
      <c r="L32" s="17" t="s">
        <v>244</v>
      </c>
    </row>
    <row r="33" spans="1:17" ht="194.25" customHeight="1">
      <c r="A33" s="138"/>
      <c r="B33" s="47"/>
      <c r="C33" s="109"/>
      <c r="D33" s="109"/>
      <c r="E33" s="110"/>
      <c r="F33" s="105"/>
      <c r="G33" s="110"/>
      <c r="H33" s="109"/>
      <c r="I33" s="109"/>
      <c r="J33" s="111"/>
      <c r="K33" s="44"/>
      <c r="L33" s="38" t="s">
        <v>261</v>
      </c>
    </row>
    <row r="34" spans="1:17" ht="224.25" customHeight="1">
      <c r="A34" s="135" t="s">
        <v>172</v>
      </c>
      <c r="B34" s="48" t="s">
        <v>19</v>
      </c>
      <c r="C34" s="102">
        <v>27164.1</v>
      </c>
      <c r="D34" s="102">
        <v>19.024000000000001</v>
      </c>
      <c r="E34" s="102">
        <v>182.07599999999999</v>
      </c>
      <c r="F34" s="94">
        <f>E34+D34+C34</f>
        <v>27365.199999999997</v>
      </c>
      <c r="G34" s="102">
        <v>11979.566080000001</v>
      </c>
      <c r="H34" s="102"/>
      <c r="I34" s="102">
        <v>50</v>
      </c>
      <c r="J34" s="94">
        <f>G34+I34+H34</f>
        <v>12029.566080000001</v>
      </c>
      <c r="K34" s="26">
        <f>J34*100/F34</f>
        <v>43.959357432067009</v>
      </c>
      <c r="L34" s="25" t="s">
        <v>257</v>
      </c>
    </row>
    <row r="35" spans="1:17" ht="171.75" customHeight="1">
      <c r="A35" s="139"/>
      <c r="B35" s="49"/>
      <c r="C35" s="103"/>
      <c r="D35" s="103"/>
      <c r="E35" s="103"/>
      <c r="F35" s="104"/>
      <c r="G35" s="103"/>
      <c r="H35" s="103"/>
      <c r="I35" s="103"/>
      <c r="J35" s="104"/>
      <c r="K35" s="50"/>
      <c r="L35" s="155" t="s">
        <v>258</v>
      </c>
    </row>
    <row r="36" spans="1:17" ht="56.25" customHeight="1">
      <c r="A36" s="139"/>
      <c r="B36" s="49"/>
      <c r="C36" s="103"/>
      <c r="D36" s="103"/>
      <c r="E36" s="103"/>
      <c r="F36" s="104"/>
      <c r="G36" s="103"/>
      <c r="H36" s="103"/>
      <c r="I36" s="103"/>
      <c r="J36" s="104"/>
      <c r="K36" s="50"/>
      <c r="L36" s="28" t="s">
        <v>262</v>
      </c>
    </row>
    <row r="37" spans="1:17" ht="188.25" customHeight="1">
      <c r="A37" s="135" t="s">
        <v>173</v>
      </c>
      <c r="B37" s="16" t="s">
        <v>21</v>
      </c>
      <c r="C37" s="102">
        <v>1751.2</v>
      </c>
      <c r="D37" s="102"/>
      <c r="E37" s="102"/>
      <c r="F37" s="94">
        <f>E37+D37+C37</f>
        <v>1751.2</v>
      </c>
      <c r="G37" s="102">
        <v>905.66</v>
      </c>
      <c r="H37" s="102"/>
      <c r="I37" s="102"/>
      <c r="J37" s="94">
        <f>G37+H37+I37</f>
        <v>905.66</v>
      </c>
      <c r="K37" s="26">
        <f>J37/F37*100</f>
        <v>51.716537231612605</v>
      </c>
      <c r="L37" s="155" t="s">
        <v>263</v>
      </c>
    </row>
    <row r="38" spans="1:17" ht="75.75" customHeight="1">
      <c r="A38" s="139"/>
      <c r="B38" s="51"/>
      <c r="C38" s="106"/>
      <c r="D38" s="106"/>
      <c r="E38" s="106"/>
      <c r="F38" s="95"/>
      <c r="G38" s="106"/>
      <c r="H38" s="106"/>
      <c r="I38" s="106"/>
      <c r="J38" s="95"/>
      <c r="K38" s="29"/>
      <c r="L38" s="28" t="s">
        <v>264</v>
      </c>
    </row>
    <row r="39" spans="1:17" ht="138" customHeight="1">
      <c r="A39" s="135" t="s">
        <v>174</v>
      </c>
      <c r="B39" s="52" t="s">
        <v>85</v>
      </c>
      <c r="C39" s="107">
        <v>17436.5</v>
      </c>
      <c r="D39" s="107"/>
      <c r="E39" s="107"/>
      <c r="F39" s="81">
        <f>E39+D39+C39</f>
        <v>17436.5</v>
      </c>
      <c r="G39" s="90">
        <v>8259.4226699999999</v>
      </c>
      <c r="H39" s="90"/>
      <c r="I39" s="90"/>
      <c r="J39" s="86">
        <f>I39+H39+G39</f>
        <v>8259.4226699999999</v>
      </c>
      <c r="K39" s="21">
        <f>J39*100/F39</f>
        <v>47.368581251971442</v>
      </c>
      <c r="L39" s="15" t="s">
        <v>245</v>
      </c>
    </row>
    <row r="40" spans="1:17" ht="172.5" customHeight="1">
      <c r="A40" s="135" t="s">
        <v>175</v>
      </c>
      <c r="B40" s="53" t="s">
        <v>23</v>
      </c>
      <c r="C40" s="107">
        <v>1925</v>
      </c>
      <c r="D40" s="107"/>
      <c r="E40" s="81"/>
      <c r="F40" s="81">
        <f>E40+D40+C40</f>
        <v>1925</v>
      </c>
      <c r="G40" s="107">
        <v>804.66777000000002</v>
      </c>
      <c r="H40" s="107"/>
      <c r="I40" s="107"/>
      <c r="J40" s="81">
        <f>I40+H40+G40</f>
        <v>804.66777000000002</v>
      </c>
      <c r="K40" s="33">
        <f>J40*100/F40</f>
        <v>41.800923116883119</v>
      </c>
      <c r="L40" s="15" t="s">
        <v>246</v>
      </c>
    </row>
    <row r="41" spans="1:17" ht="52.5" customHeight="1">
      <c r="A41" s="26" t="s">
        <v>75</v>
      </c>
      <c r="B41" s="185" t="s">
        <v>87</v>
      </c>
      <c r="C41" s="94">
        <v>2300.1</v>
      </c>
      <c r="D41" s="82"/>
      <c r="E41" s="102"/>
      <c r="F41" s="94">
        <f>E41+D41+C41</f>
        <v>2300.1</v>
      </c>
      <c r="G41" s="94">
        <v>488.25299999999999</v>
      </c>
      <c r="H41" s="94"/>
      <c r="I41" s="94"/>
      <c r="J41" s="94">
        <f>I41+H41+G41</f>
        <v>488.25299999999999</v>
      </c>
      <c r="K41" s="26">
        <f>J41*100/F41</f>
        <v>21.227468370940393</v>
      </c>
      <c r="L41" s="25" t="s">
        <v>222</v>
      </c>
    </row>
    <row r="42" spans="1:17" ht="171.75" customHeight="1">
      <c r="A42" s="41"/>
      <c r="B42" s="186"/>
      <c r="C42" s="104"/>
      <c r="D42" s="104"/>
      <c r="E42" s="103"/>
      <c r="F42" s="104"/>
      <c r="G42" s="104"/>
      <c r="H42" s="104"/>
      <c r="I42" s="104"/>
      <c r="J42" s="104"/>
      <c r="K42" s="50"/>
      <c r="L42" s="34" t="s">
        <v>220</v>
      </c>
    </row>
    <row r="43" spans="1:17" ht="74.25" customHeight="1">
      <c r="A43" s="27"/>
      <c r="B43" s="154"/>
      <c r="C43" s="95"/>
      <c r="D43" s="95"/>
      <c r="E43" s="106"/>
      <c r="F43" s="95"/>
      <c r="G43" s="95"/>
      <c r="H43" s="95"/>
      <c r="I43" s="95"/>
      <c r="J43" s="95"/>
      <c r="K43" s="29"/>
      <c r="L43" s="38" t="s">
        <v>221</v>
      </c>
    </row>
    <row r="44" spans="1:17" ht="49.5">
      <c r="A44" s="33" t="s">
        <v>77</v>
      </c>
      <c r="B44" s="20" t="s">
        <v>25</v>
      </c>
      <c r="C44" s="81">
        <f t="shared" ref="C44:J44" si="2">C45+C46+C47+C48</f>
        <v>8987.6386999999995</v>
      </c>
      <c r="D44" s="81">
        <f t="shared" si="2"/>
        <v>65728.062000000005</v>
      </c>
      <c r="E44" s="81">
        <f t="shared" si="2"/>
        <v>5616.47</v>
      </c>
      <c r="F44" s="81">
        <f t="shared" si="2"/>
        <v>80332.170700000002</v>
      </c>
      <c r="G44" s="81">
        <f t="shared" si="2"/>
        <v>3844.6528400000002</v>
      </c>
      <c r="H44" s="81">
        <f t="shared" si="2"/>
        <v>26428.6417</v>
      </c>
      <c r="I44" s="81">
        <f t="shared" si="2"/>
        <v>3379.5770000000002</v>
      </c>
      <c r="J44" s="81">
        <f t="shared" si="2"/>
        <v>33652.87154</v>
      </c>
      <c r="K44" s="33">
        <f t="shared" ref="K44:K49" si="3">J44*100/F44</f>
        <v>41.892147624986315</v>
      </c>
      <c r="L44" s="54"/>
    </row>
    <row r="45" spans="1:17" ht="115.5">
      <c r="A45" s="137" t="s">
        <v>79</v>
      </c>
      <c r="B45" s="18" t="s">
        <v>26</v>
      </c>
      <c r="C45" s="107">
        <v>377</v>
      </c>
      <c r="D45" s="107"/>
      <c r="E45" s="107"/>
      <c r="F45" s="81">
        <f t="shared" ref="F45:F50" si="4">E45+D45+C45</f>
        <v>377</v>
      </c>
      <c r="G45" s="90">
        <v>172.24700000000001</v>
      </c>
      <c r="H45" s="90"/>
      <c r="I45" s="90"/>
      <c r="J45" s="86">
        <f>I45+H45+G45</f>
        <v>172.24700000000001</v>
      </c>
      <c r="K45" s="21">
        <f t="shared" si="3"/>
        <v>45.688859416445624</v>
      </c>
      <c r="L45" s="52" t="s">
        <v>225</v>
      </c>
    </row>
    <row r="46" spans="1:17" ht="192.75" customHeight="1">
      <c r="A46" s="137" t="s">
        <v>81</v>
      </c>
      <c r="B46" s="18" t="s">
        <v>27</v>
      </c>
      <c r="C46" s="107"/>
      <c r="D46" s="107">
        <v>60977.519</v>
      </c>
      <c r="E46" s="107">
        <v>5616.47</v>
      </c>
      <c r="F46" s="81">
        <f t="shared" si="4"/>
        <v>66593.989000000001</v>
      </c>
      <c r="H46" s="90">
        <v>24316.622930000001</v>
      </c>
      <c r="I46" s="90">
        <v>3379.5770000000002</v>
      </c>
      <c r="J46" s="86">
        <f>G46+H46+I46</f>
        <v>27696.199930000002</v>
      </c>
      <c r="K46" s="21">
        <f t="shared" si="3"/>
        <v>41.589639464306607</v>
      </c>
      <c r="L46" s="13" t="s">
        <v>255</v>
      </c>
      <c r="Q46" s="153"/>
    </row>
    <row r="47" spans="1:17" ht="193.5" customHeight="1">
      <c r="A47" s="137" t="s">
        <v>82</v>
      </c>
      <c r="B47" s="18" t="s">
        <v>28</v>
      </c>
      <c r="C47" s="107">
        <v>3608.1387</v>
      </c>
      <c r="D47" s="107">
        <v>896.54300000000001</v>
      </c>
      <c r="E47" s="107"/>
      <c r="F47" s="81">
        <f t="shared" si="4"/>
        <v>4504.6817000000001</v>
      </c>
      <c r="G47" s="90">
        <v>1504.9779599999999</v>
      </c>
      <c r="H47" s="90"/>
      <c r="I47" s="90"/>
      <c r="J47" s="86">
        <f>I47+H47+G47</f>
        <v>1504.9779599999999</v>
      </c>
      <c r="K47" s="21">
        <f t="shared" si="3"/>
        <v>33.409196481074346</v>
      </c>
      <c r="L47" s="13" t="s">
        <v>256</v>
      </c>
    </row>
    <row r="48" spans="1:17" ht="222" customHeight="1">
      <c r="A48" s="140" t="s">
        <v>176</v>
      </c>
      <c r="B48" s="55" t="s">
        <v>93</v>
      </c>
      <c r="C48" s="107">
        <v>5002.5</v>
      </c>
      <c r="D48" s="107">
        <v>3854</v>
      </c>
      <c r="E48" s="107"/>
      <c r="F48" s="81">
        <f t="shared" si="4"/>
        <v>8856.5</v>
      </c>
      <c r="G48" s="90">
        <v>2167.4278800000002</v>
      </c>
      <c r="H48" s="90">
        <v>2112.0187700000001</v>
      </c>
      <c r="I48" s="90"/>
      <c r="J48" s="86">
        <f>I48+H48+G48</f>
        <v>4279.4466499999999</v>
      </c>
      <c r="K48" s="21">
        <f t="shared" si="3"/>
        <v>48.319840230339295</v>
      </c>
      <c r="L48" s="15" t="s">
        <v>265</v>
      </c>
    </row>
    <row r="49" spans="1:12" ht="121.5" customHeight="1">
      <c r="A49" s="33" t="s">
        <v>84</v>
      </c>
      <c r="B49" s="32" t="s">
        <v>30</v>
      </c>
      <c r="C49" s="81">
        <v>404</v>
      </c>
      <c r="D49" s="107"/>
      <c r="E49" s="81"/>
      <c r="F49" s="81">
        <f t="shared" si="4"/>
        <v>404</v>
      </c>
      <c r="G49" s="81">
        <v>168.47139000000001</v>
      </c>
      <c r="H49" s="81"/>
      <c r="I49" s="81"/>
      <c r="J49" s="81">
        <f>I49+H49+G49</f>
        <v>168.47139000000001</v>
      </c>
      <c r="K49" s="33">
        <f t="shared" si="3"/>
        <v>41.700839108910898</v>
      </c>
      <c r="L49" s="152" t="s">
        <v>226</v>
      </c>
    </row>
    <row r="50" spans="1:12" ht="108" customHeight="1">
      <c r="A50" s="33" t="s">
        <v>86</v>
      </c>
      <c r="B50" s="57" t="s">
        <v>101</v>
      </c>
      <c r="C50" s="81">
        <v>21</v>
      </c>
      <c r="D50" s="81"/>
      <c r="E50" s="81"/>
      <c r="F50" s="81">
        <f t="shared" si="4"/>
        <v>21</v>
      </c>
      <c r="G50" s="81">
        <v>3</v>
      </c>
      <c r="H50" s="81"/>
      <c r="I50" s="81"/>
      <c r="J50" s="81">
        <f>G50+H50+I50</f>
        <v>3</v>
      </c>
      <c r="K50" s="33">
        <f>J50/F50*100</f>
        <v>14.285714285714285</v>
      </c>
      <c r="L50" s="54" t="s">
        <v>259</v>
      </c>
    </row>
    <row r="51" spans="1:12" ht="93" customHeight="1">
      <c r="A51" s="129" t="s">
        <v>88</v>
      </c>
      <c r="B51" s="32" t="s">
        <v>96</v>
      </c>
      <c r="C51" s="81">
        <f>C52+C53+C55+C54</f>
        <v>199.40158</v>
      </c>
      <c r="D51" s="81">
        <f t="shared" ref="D51:J51" si="5">D52+D53+D55+D54</f>
        <v>0</v>
      </c>
      <c r="E51" s="81">
        <f t="shared" si="5"/>
        <v>0</v>
      </c>
      <c r="F51" s="81">
        <f t="shared" si="5"/>
        <v>199.40158</v>
      </c>
      <c r="G51" s="81">
        <f t="shared" si="5"/>
        <v>48.87182</v>
      </c>
      <c r="H51" s="81">
        <f t="shared" si="5"/>
        <v>0</v>
      </c>
      <c r="I51" s="81">
        <f t="shared" si="5"/>
        <v>0</v>
      </c>
      <c r="J51" s="81">
        <f t="shared" si="5"/>
        <v>48.87182</v>
      </c>
      <c r="K51" s="33">
        <f>J51*100/F51</f>
        <v>24.509244109299434</v>
      </c>
      <c r="L51" s="54"/>
    </row>
    <row r="52" spans="1:12" ht="72.75" customHeight="1">
      <c r="A52" s="128" t="s">
        <v>177</v>
      </c>
      <c r="B52" s="18" t="s">
        <v>32</v>
      </c>
      <c r="C52" s="107">
        <v>24.401579999999999</v>
      </c>
      <c r="D52" s="107"/>
      <c r="E52" s="107"/>
      <c r="F52" s="81">
        <f>E52+D52+C52</f>
        <v>24.401579999999999</v>
      </c>
      <c r="G52" s="107">
        <v>2.9012799999999999</v>
      </c>
      <c r="H52" s="81"/>
      <c r="I52" s="81"/>
      <c r="J52" s="81">
        <f>I52+H52+G52</f>
        <v>2.9012799999999999</v>
      </c>
      <c r="K52" s="33">
        <f>J52*100/F52</f>
        <v>11.889721895057615</v>
      </c>
      <c r="L52" s="56" t="s">
        <v>232</v>
      </c>
    </row>
    <row r="53" spans="1:12" ht="55.5" customHeight="1">
      <c r="A53" s="131" t="s">
        <v>178</v>
      </c>
      <c r="B53" s="53" t="s">
        <v>97</v>
      </c>
      <c r="C53" s="107">
        <v>50</v>
      </c>
      <c r="D53" s="107"/>
      <c r="E53" s="107"/>
      <c r="F53" s="81">
        <f>E53+D53+C53</f>
        <v>50</v>
      </c>
      <c r="G53" s="107"/>
      <c r="H53" s="81"/>
      <c r="I53" s="81"/>
      <c r="J53" s="81">
        <f>I53+H53+G53</f>
        <v>0</v>
      </c>
      <c r="K53" s="33">
        <f>J53*100/F53</f>
        <v>0</v>
      </c>
      <c r="L53" s="158" t="s">
        <v>233</v>
      </c>
    </row>
    <row r="54" spans="1:12" ht="54.75" customHeight="1">
      <c r="A54" s="137" t="s">
        <v>179</v>
      </c>
      <c r="B54" s="55" t="s">
        <v>34</v>
      </c>
      <c r="C54" s="107">
        <v>120</v>
      </c>
      <c r="D54" s="107"/>
      <c r="E54" s="107"/>
      <c r="F54" s="81">
        <f>E54+D54+C54</f>
        <v>120</v>
      </c>
      <c r="G54" s="107">
        <v>45.97054</v>
      </c>
      <c r="H54" s="107"/>
      <c r="I54" s="107"/>
      <c r="J54" s="81">
        <f>I54+H54+G54</f>
        <v>45.97054</v>
      </c>
      <c r="K54" s="33">
        <f>J54*100/F54</f>
        <v>38.308783333333331</v>
      </c>
      <c r="L54" s="158" t="s">
        <v>234</v>
      </c>
    </row>
    <row r="55" spans="1:12" ht="54" customHeight="1">
      <c r="A55" s="137" t="s">
        <v>180</v>
      </c>
      <c r="B55" s="55" t="s">
        <v>35</v>
      </c>
      <c r="C55" s="107">
        <v>5</v>
      </c>
      <c r="D55" s="107"/>
      <c r="E55" s="107"/>
      <c r="F55" s="81">
        <f>E55+D55+C55</f>
        <v>5</v>
      </c>
      <c r="G55" s="107"/>
      <c r="H55" s="107"/>
      <c r="I55" s="107"/>
      <c r="J55" s="81">
        <f>I55+H55+G55</f>
        <v>0</v>
      </c>
      <c r="K55" s="33">
        <f>J55*100/F55</f>
        <v>0</v>
      </c>
      <c r="L55" s="13" t="s">
        <v>129</v>
      </c>
    </row>
    <row r="56" spans="1:12" ht="108.75" customHeight="1">
      <c r="A56" s="33" t="s">
        <v>89</v>
      </c>
      <c r="B56" s="32" t="s">
        <v>36</v>
      </c>
      <c r="C56" s="81">
        <v>1858</v>
      </c>
      <c r="D56" s="81"/>
      <c r="E56" s="81"/>
      <c r="F56" s="81">
        <f>E56+D56+C56</f>
        <v>1858</v>
      </c>
      <c r="G56" s="81">
        <v>811.37990000000002</v>
      </c>
      <c r="H56" s="81"/>
      <c r="I56" s="81"/>
      <c r="J56" s="81">
        <f>G56+I56+H56</f>
        <v>811.37990000000002</v>
      </c>
      <c r="K56" s="33">
        <f>J56/F56*100</f>
        <v>43.669531754574813</v>
      </c>
      <c r="L56" s="15" t="s">
        <v>235</v>
      </c>
    </row>
    <row r="57" spans="1:12" ht="66">
      <c r="A57" s="129" t="s">
        <v>90</v>
      </c>
      <c r="B57" s="65" t="s">
        <v>37</v>
      </c>
      <c r="C57" s="94">
        <f t="shared" ref="C57:J57" si="6">C58+C59</f>
        <v>14647.514999999999</v>
      </c>
      <c r="D57" s="81">
        <f t="shared" si="6"/>
        <v>16771.363000000001</v>
      </c>
      <c r="E57" s="94">
        <f t="shared" si="6"/>
        <v>0</v>
      </c>
      <c r="F57" s="81">
        <f t="shared" si="6"/>
        <v>31418.878000000001</v>
      </c>
      <c r="G57" s="81">
        <f t="shared" si="6"/>
        <v>215.8262</v>
      </c>
      <c r="H57" s="81">
        <f t="shared" si="6"/>
        <v>16771.363000000001</v>
      </c>
      <c r="I57" s="81">
        <f t="shared" si="6"/>
        <v>0</v>
      </c>
      <c r="J57" s="81">
        <f t="shared" si="6"/>
        <v>16987.189200000004</v>
      </c>
      <c r="K57" s="33">
        <f t="shared" ref="K57:K64" si="7">J57*100/F57</f>
        <v>54.066823137350745</v>
      </c>
      <c r="L57" s="54"/>
    </row>
    <row r="58" spans="1:12" ht="174" customHeight="1">
      <c r="A58" s="130" t="s">
        <v>91</v>
      </c>
      <c r="B58" s="66" t="s">
        <v>38</v>
      </c>
      <c r="C58" s="102">
        <v>14273.3</v>
      </c>
      <c r="D58" s="102">
        <v>16771.363000000001</v>
      </c>
      <c r="E58" s="102"/>
      <c r="F58" s="94">
        <f>E58+D58+C58</f>
        <v>31044.663</v>
      </c>
      <c r="G58" s="102">
        <v>189.91900000000001</v>
      </c>
      <c r="H58" s="102">
        <v>16771.363000000001</v>
      </c>
      <c r="I58" s="102"/>
      <c r="J58" s="94">
        <f>I58+H58+G58</f>
        <v>16961.282000000003</v>
      </c>
      <c r="K58" s="26">
        <f t="shared" si="7"/>
        <v>54.635097826637711</v>
      </c>
      <c r="L58" s="160" t="s">
        <v>247</v>
      </c>
    </row>
    <row r="59" spans="1:12" ht="72.75" customHeight="1">
      <c r="A59" s="128" t="s">
        <v>92</v>
      </c>
      <c r="B59" s="18" t="s">
        <v>39</v>
      </c>
      <c r="C59" s="107">
        <v>374.21499999999997</v>
      </c>
      <c r="D59" s="107"/>
      <c r="E59" s="107"/>
      <c r="F59" s="81">
        <f>E59+D59+C59</f>
        <v>374.21499999999997</v>
      </c>
      <c r="G59" s="107">
        <v>25.9072</v>
      </c>
      <c r="H59" s="107"/>
      <c r="I59" s="107"/>
      <c r="J59" s="81">
        <f>I59+H59+G59</f>
        <v>25.9072</v>
      </c>
      <c r="K59" s="33">
        <f t="shared" si="7"/>
        <v>6.9230789786619988</v>
      </c>
      <c r="L59" s="59" t="s">
        <v>243</v>
      </c>
    </row>
    <row r="60" spans="1:12" ht="69.75" customHeight="1">
      <c r="A60" s="26" t="s">
        <v>94</v>
      </c>
      <c r="B60" s="30" t="s">
        <v>76</v>
      </c>
      <c r="C60" s="94">
        <v>370</v>
      </c>
      <c r="D60" s="94"/>
      <c r="E60" s="94"/>
      <c r="F60" s="94">
        <f>E60+D60+C60</f>
        <v>370</v>
      </c>
      <c r="G60" s="94">
        <v>182.50200000000001</v>
      </c>
      <c r="H60" s="94"/>
      <c r="I60" s="94"/>
      <c r="J60" s="94">
        <f>G60+H60+I60</f>
        <v>182.50200000000001</v>
      </c>
      <c r="K60" s="31">
        <f t="shared" si="7"/>
        <v>49.324864864864864</v>
      </c>
      <c r="L60" s="15" t="s">
        <v>190</v>
      </c>
    </row>
    <row r="61" spans="1:12" ht="36.75" customHeight="1">
      <c r="A61" s="127" t="s">
        <v>95</v>
      </c>
      <c r="B61" s="32" t="s">
        <v>103</v>
      </c>
      <c r="C61" s="81">
        <f t="shared" ref="C61:I61" si="8">C64+C62+C63+C65</f>
        <v>512</v>
      </c>
      <c r="D61" s="81">
        <f t="shared" si="8"/>
        <v>375.59467000000001</v>
      </c>
      <c r="E61" s="81">
        <f t="shared" si="8"/>
        <v>1004.4528299999999</v>
      </c>
      <c r="F61" s="81">
        <f t="shared" si="8"/>
        <v>1892.0474999999999</v>
      </c>
      <c r="G61" s="81">
        <f t="shared" si="8"/>
        <v>327.68</v>
      </c>
      <c r="H61" s="81">
        <f t="shared" si="8"/>
        <v>240.38059000000001</v>
      </c>
      <c r="I61" s="81">
        <f t="shared" si="8"/>
        <v>642.84981000000005</v>
      </c>
      <c r="J61" s="81">
        <f t="shared" ref="J61:J66" si="9">I61+H61+G61</f>
        <v>1210.9104</v>
      </c>
      <c r="K61" s="33">
        <f t="shared" si="7"/>
        <v>64</v>
      </c>
      <c r="L61" s="54"/>
    </row>
    <row r="62" spans="1:12" ht="33" hidden="1">
      <c r="A62" s="128" t="s">
        <v>104</v>
      </c>
      <c r="B62" s="58" t="s">
        <v>42</v>
      </c>
      <c r="C62" s="107"/>
      <c r="D62" s="107"/>
      <c r="E62" s="107"/>
      <c r="F62" s="81">
        <f>E62+D62+C62</f>
        <v>0</v>
      </c>
      <c r="G62" s="107"/>
      <c r="H62" s="107"/>
      <c r="I62" s="107"/>
      <c r="J62" s="81">
        <f t="shared" si="9"/>
        <v>0</v>
      </c>
      <c r="K62" s="33" t="e">
        <f t="shared" si="7"/>
        <v>#DIV/0!</v>
      </c>
      <c r="L62" s="59"/>
    </row>
    <row r="63" spans="1:12" ht="66" hidden="1">
      <c r="A63" s="128" t="s">
        <v>105</v>
      </c>
      <c r="B63" s="58" t="s">
        <v>43</v>
      </c>
      <c r="C63" s="107"/>
      <c r="D63" s="107"/>
      <c r="E63" s="107"/>
      <c r="F63" s="81">
        <f>E63+D63+C63</f>
        <v>0</v>
      </c>
      <c r="G63" s="107"/>
      <c r="H63" s="107"/>
      <c r="I63" s="107"/>
      <c r="J63" s="81">
        <f t="shared" si="9"/>
        <v>0</v>
      </c>
      <c r="K63" s="33" t="e">
        <f t="shared" si="7"/>
        <v>#DIV/0!</v>
      </c>
      <c r="L63" s="56"/>
    </row>
    <row r="64" spans="1:12" ht="105" customHeight="1">
      <c r="A64" s="128" t="s">
        <v>98</v>
      </c>
      <c r="B64" s="58" t="s">
        <v>44</v>
      </c>
      <c r="C64" s="107">
        <v>512</v>
      </c>
      <c r="D64" s="107">
        <v>375.59467000000001</v>
      </c>
      <c r="E64" s="107">
        <v>1004.4528299999999</v>
      </c>
      <c r="F64" s="81">
        <f>E64+D64+C64</f>
        <v>1892.0474999999999</v>
      </c>
      <c r="G64" s="113">
        <v>327.68</v>
      </c>
      <c r="H64" s="113">
        <v>240.38059000000001</v>
      </c>
      <c r="I64" s="113">
        <v>642.84981000000005</v>
      </c>
      <c r="J64" s="81">
        <f t="shared" si="9"/>
        <v>1210.9104</v>
      </c>
      <c r="K64" s="33">
        <f t="shared" si="7"/>
        <v>64</v>
      </c>
      <c r="L64" s="54" t="s">
        <v>236</v>
      </c>
    </row>
    <row r="65" spans="1:12" ht="82.5" hidden="1">
      <c r="A65" s="128" t="s">
        <v>99</v>
      </c>
      <c r="B65" s="58" t="s">
        <v>45</v>
      </c>
      <c r="C65" s="107"/>
      <c r="D65" s="107"/>
      <c r="E65" s="107"/>
      <c r="F65" s="81">
        <f>E65+D65+C65</f>
        <v>0</v>
      </c>
      <c r="G65" s="113"/>
      <c r="H65" s="113"/>
      <c r="I65" s="113"/>
      <c r="J65" s="81">
        <f t="shared" si="9"/>
        <v>0</v>
      </c>
      <c r="K65" s="33" t="e">
        <f t="shared" ref="K65:K72" si="10">J65*100/F65</f>
        <v>#DIV/0!</v>
      </c>
      <c r="L65" s="54" t="s">
        <v>131</v>
      </c>
    </row>
    <row r="66" spans="1:12" ht="86.25" customHeight="1">
      <c r="A66" s="124" t="s">
        <v>100</v>
      </c>
      <c r="B66" s="63" t="s">
        <v>46</v>
      </c>
      <c r="C66" s="94">
        <v>11</v>
      </c>
      <c r="D66" s="94"/>
      <c r="E66" s="94"/>
      <c r="F66" s="94">
        <f>E66+D66+C66</f>
        <v>11</v>
      </c>
      <c r="G66" s="94"/>
      <c r="H66" s="94"/>
      <c r="I66" s="94"/>
      <c r="J66" s="94">
        <f t="shared" si="9"/>
        <v>0</v>
      </c>
      <c r="K66" s="26">
        <f t="shared" si="10"/>
        <v>0</v>
      </c>
      <c r="L66" s="159" t="s">
        <v>132</v>
      </c>
    </row>
    <row r="67" spans="1:12" ht="105.75" customHeight="1">
      <c r="A67" s="129" t="s">
        <v>102</v>
      </c>
      <c r="B67" s="32" t="s">
        <v>110</v>
      </c>
      <c r="C67" s="86">
        <f t="shared" ref="C67:J67" si="11">C68+C69+C70</f>
        <v>13423.178</v>
      </c>
      <c r="D67" s="86">
        <f t="shared" si="11"/>
        <v>0</v>
      </c>
      <c r="E67" s="86">
        <f t="shared" si="11"/>
        <v>0</v>
      </c>
      <c r="F67" s="86">
        <f t="shared" si="11"/>
        <v>13423.178</v>
      </c>
      <c r="G67" s="86">
        <f t="shared" si="11"/>
        <v>4517.2728800000004</v>
      </c>
      <c r="H67" s="86">
        <f t="shared" si="11"/>
        <v>0</v>
      </c>
      <c r="I67" s="86">
        <f t="shared" si="11"/>
        <v>0</v>
      </c>
      <c r="J67" s="86">
        <f t="shared" si="11"/>
        <v>4517.2728800000004</v>
      </c>
      <c r="K67" s="33">
        <f t="shared" si="10"/>
        <v>33.652782373890894</v>
      </c>
      <c r="L67" s="64"/>
    </row>
    <row r="68" spans="1:12" ht="160.5" customHeight="1">
      <c r="A68" s="130" t="s">
        <v>104</v>
      </c>
      <c r="B68" s="48" t="s">
        <v>48</v>
      </c>
      <c r="C68" s="87">
        <v>4685</v>
      </c>
      <c r="D68" s="114"/>
      <c r="E68" s="87"/>
      <c r="F68" s="89">
        <f>E68+D68+C68</f>
        <v>4685</v>
      </c>
      <c r="G68" s="87">
        <v>627.91012000000001</v>
      </c>
      <c r="H68" s="87"/>
      <c r="I68" s="87"/>
      <c r="J68" s="89">
        <f>I68+H68+G68</f>
        <v>627.91012000000001</v>
      </c>
      <c r="K68" s="14">
        <f t="shared" si="10"/>
        <v>13.402563927427963</v>
      </c>
      <c r="L68" s="25" t="s">
        <v>266</v>
      </c>
    </row>
    <row r="69" spans="1:12" ht="55.5" customHeight="1">
      <c r="A69" s="128" t="s">
        <v>105</v>
      </c>
      <c r="B69" s="55" t="s">
        <v>49</v>
      </c>
      <c r="C69" s="90">
        <v>40</v>
      </c>
      <c r="D69" s="90"/>
      <c r="E69" s="90"/>
      <c r="F69" s="86">
        <f>C69</f>
        <v>40</v>
      </c>
      <c r="G69" s="90">
        <v>0</v>
      </c>
      <c r="H69" s="90"/>
      <c r="I69" s="90"/>
      <c r="J69" s="86">
        <f>I69+H69+G69</f>
        <v>0</v>
      </c>
      <c r="K69" s="21">
        <f t="shared" si="10"/>
        <v>0</v>
      </c>
      <c r="L69" s="161" t="s">
        <v>248</v>
      </c>
    </row>
    <row r="70" spans="1:12" ht="91.5" customHeight="1">
      <c r="A70" s="131" t="s">
        <v>106</v>
      </c>
      <c r="B70" s="55" t="s">
        <v>22</v>
      </c>
      <c r="C70" s="90">
        <v>8698.1779999999999</v>
      </c>
      <c r="D70" s="90"/>
      <c r="E70" s="90"/>
      <c r="F70" s="86">
        <f>E70+D70+C70</f>
        <v>8698.1779999999999</v>
      </c>
      <c r="G70" s="90">
        <v>3889.36276</v>
      </c>
      <c r="H70" s="90"/>
      <c r="I70" s="90"/>
      <c r="J70" s="86">
        <f>I70+H70+G70</f>
        <v>3889.36276</v>
      </c>
      <c r="K70" s="21">
        <f t="shared" si="10"/>
        <v>44.714683465893664</v>
      </c>
      <c r="L70" s="23" t="s">
        <v>249</v>
      </c>
    </row>
    <row r="71" spans="1:12" ht="69" customHeight="1">
      <c r="A71" s="33" t="s">
        <v>107</v>
      </c>
      <c r="B71" s="20" t="s">
        <v>50</v>
      </c>
      <c r="C71" s="81">
        <v>106</v>
      </c>
      <c r="D71" s="81"/>
      <c r="E71" s="81"/>
      <c r="F71" s="81">
        <f>E71+D71+C71</f>
        <v>106</v>
      </c>
      <c r="G71" s="81">
        <v>0</v>
      </c>
      <c r="H71" s="81"/>
      <c r="I71" s="81"/>
      <c r="J71" s="81">
        <f>SUM(G71:I71)</f>
        <v>0</v>
      </c>
      <c r="K71" s="21">
        <f t="shared" si="10"/>
        <v>0</v>
      </c>
      <c r="L71" s="23" t="s">
        <v>250</v>
      </c>
    </row>
    <row r="72" spans="1:12" ht="170.25" customHeight="1">
      <c r="A72" s="132" t="s">
        <v>108</v>
      </c>
      <c r="B72" s="60" t="s">
        <v>51</v>
      </c>
      <c r="C72" s="94">
        <v>14549.6</v>
      </c>
      <c r="D72" s="94"/>
      <c r="E72" s="94"/>
      <c r="F72" s="94">
        <f>E72+D72+C72</f>
        <v>14549.6</v>
      </c>
      <c r="G72" s="94">
        <v>6226.7756799999997</v>
      </c>
      <c r="H72" s="94"/>
      <c r="I72" s="94"/>
      <c r="J72" s="94">
        <f>I72+H72+G72</f>
        <v>6226.7756799999997</v>
      </c>
      <c r="K72" s="26">
        <f t="shared" si="10"/>
        <v>42.796885687579035</v>
      </c>
      <c r="L72" s="141" t="s">
        <v>181</v>
      </c>
    </row>
    <row r="73" spans="1:12" ht="37.5" customHeight="1">
      <c r="A73" s="61"/>
      <c r="B73" s="62"/>
      <c r="C73" s="95"/>
      <c r="D73" s="95"/>
      <c r="E73" s="95"/>
      <c r="F73" s="95"/>
      <c r="G73" s="95"/>
      <c r="H73" s="95"/>
      <c r="I73" s="95"/>
      <c r="J73" s="95"/>
      <c r="K73" s="29"/>
      <c r="L73" s="142" t="s">
        <v>121</v>
      </c>
    </row>
    <row r="74" spans="1:12" ht="72.75" customHeight="1">
      <c r="A74" s="133" t="s">
        <v>109</v>
      </c>
      <c r="B74" s="19" t="s">
        <v>70</v>
      </c>
      <c r="C74" s="91">
        <v>23.5</v>
      </c>
      <c r="D74" s="91"/>
      <c r="E74" s="92"/>
      <c r="F74" s="91">
        <f>E74+D74+C74</f>
        <v>23.5</v>
      </c>
      <c r="G74" s="93">
        <v>0</v>
      </c>
      <c r="H74" s="94"/>
      <c r="I74" s="91"/>
      <c r="J74" s="92">
        <f>G74+H74+I74</f>
        <v>0</v>
      </c>
      <c r="K74" s="14">
        <f>J74/F74*100</f>
        <v>0</v>
      </c>
      <c r="L74" s="162" t="s">
        <v>252</v>
      </c>
    </row>
    <row r="75" spans="1:12" ht="378.75" customHeight="1">
      <c r="A75" s="26" t="s">
        <v>111</v>
      </c>
      <c r="B75" s="25" t="s">
        <v>74</v>
      </c>
      <c r="C75" s="94">
        <v>103421.07234</v>
      </c>
      <c r="D75" s="94">
        <v>1555</v>
      </c>
      <c r="E75" s="94"/>
      <c r="F75" s="94">
        <f>E75+D75+C75</f>
        <v>104976.07234</v>
      </c>
      <c r="G75" s="94">
        <v>58682.043839999998</v>
      </c>
      <c r="H75" s="94">
        <v>705.51337000000001</v>
      </c>
      <c r="I75" s="94"/>
      <c r="J75" s="94">
        <f>SUM(G75:I75)</f>
        <v>59387.557209999999</v>
      </c>
      <c r="K75" s="26">
        <f>J75*100/F75</f>
        <v>56.572470169824605</v>
      </c>
      <c r="L75" s="17" t="s">
        <v>267</v>
      </c>
    </row>
    <row r="76" spans="1:12" ht="132.75" customHeight="1">
      <c r="A76" s="27"/>
      <c r="B76" s="28"/>
      <c r="C76" s="95"/>
      <c r="D76" s="95"/>
      <c r="E76" s="95"/>
      <c r="F76" s="95"/>
      <c r="G76" s="95"/>
      <c r="H76" s="95"/>
      <c r="I76" s="95"/>
      <c r="J76" s="95"/>
      <c r="K76" s="29"/>
      <c r="L76" s="28" t="s">
        <v>253</v>
      </c>
    </row>
    <row r="77" spans="1:12" s="69" customFormat="1" ht="18.75">
      <c r="A77" s="187" t="s">
        <v>112</v>
      </c>
      <c r="B77" s="188"/>
      <c r="C77" s="115">
        <f t="shared" ref="C77:J77" si="12">C57+C67+C66+C72+C61+C50+C51+C30+C44+C49+C56+C41+C31+C11+C60+C75+C71+C10+C74+C7</f>
        <v>484883.61721999996</v>
      </c>
      <c r="D77" s="115">
        <f t="shared" si="12"/>
        <v>593161.78237999999</v>
      </c>
      <c r="E77" s="115">
        <f t="shared" si="12"/>
        <v>157361.12234</v>
      </c>
      <c r="F77" s="115">
        <f t="shared" si="12"/>
        <v>1235406.5219399999</v>
      </c>
      <c r="G77" s="115">
        <f t="shared" si="12"/>
        <v>228473.49958999999</v>
      </c>
      <c r="H77" s="115">
        <f t="shared" si="12"/>
        <v>328684.86008000001</v>
      </c>
      <c r="I77" s="115">
        <f t="shared" si="12"/>
        <v>6006.2303300000003</v>
      </c>
      <c r="J77" s="115">
        <f t="shared" si="12"/>
        <v>563164.58999999985</v>
      </c>
      <c r="K77" s="67">
        <f>J77/F77*100</f>
        <v>45.585366435952096</v>
      </c>
      <c r="L77" s="68"/>
    </row>
    <row r="78" spans="1:12" ht="51" customHeight="1">
      <c r="A78" s="70"/>
      <c r="B78" s="71"/>
      <c r="C78" s="116"/>
      <c r="D78" s="116"/>
      <c r="E78" s="116"/>
      <c r="F78" s="116"/>
      <c r="G78" s="116"/>
      <c r="H78" s="116"/>
      <c r="I78" s="116"/>
      <c r="J78" s="116"/>
      <c r="K78" s="72"/>
      <c r="L78" s="70"/>
    </row>
    <row r="79" spans="1:12" ht="20.25">
      <c r="A79" s="181" t="s">
        <v>113</v>
      </c>
      <c r="B79" s="181"/>
      <c r="C79" s="117"/>
      <c r="D79" s="117"/>
      <c r="E79" s="117"/>
      <c r="F79" s="117"/>
      <c r="G79" s="116"/>
      <c r="H79" s="116"/>
      <c r="I79" s="116"/>
      <c r="J79" s="116"/>
      <c r="K79" s="72"/>
      <c r="L79" s="70"/>
    </row>
    <row r="80" spans="1:12" ht="20.25">
      <c r="A80" s="73" t="s">
        <v>114</v>
      </c>
      <c r="B80" s="73"/>
      <c r="C80" s="118"/>
      <c r="D80" s="117"/>
      <c r="E80" s="117"/>
      <c r="F80" s="117"/>
      <c r="G80" s="119"/>
      <c r="H80" s="119"/>
      <c r="I80" s="119"/>
      <c r="J80" s="119"/>
      <c r="K80" s="72"/>
      <c r="L80" s="70"/>
    </row>
    <row r="81" spans="1:12" ht="20.25">
      <c r="A81" s="74" t="s">
        <v>115</v>
      </c>
      <c r="B81" s="74"/>
      <c r="C81" s="120"/>
      <c r="D81" s="120"/>
      <c r="E81" s="75"/>
      <c r="G81" s="121"/>
      <c r="I81" s="121"/>
      <c r="K81" s="75" t="s">
        <v>116</v>
      </c>
    </row>
    <row r="82" spans="1:12" ht="18.75">
      <c r="A82" s="24"/>
      <c r="B82" s="76"/>
      <c r="C82" s="121"/>
      <c r="D82" s="121"/>
      <c r="F82" s="122"/>
      <c r="G82" s="121"/>
      <c r="H82" s="121"/>
      <c r="I82" s="121"/>
      <c r="J82" s="122"/>
    </row>
    <row r="83" spans="1:12" ht="16.5" customHeight="1">
      <c r="L83" s="7"/>
    </row>
    <row r="84" spans="1:12" ht="18.75">
      <c r="A84" s="77" t="s">
        <v>117</v>
      </c>
      <c r="B84" s="77"/>
      <c r="C84" s="121"/>
      <c r="D84" s="121"/>
      <c r="L84" s="22"/>
    </row>
    <row r="85" spans="1:12" ht="18.75" hidden="1">
      <c r="A85" s="77" t="s">
        <v>268</v>
      </c>
      <c r="B85" s="77"/>
      <c r="C85" s="121"/>
      <c r="D85" s="121"/>
      <c r="L85" s="22"/>
    </row>
    <row r="86" spans="1:12" ht="18.75" hidden="1">
      <c r="A86" s="77" t="s">
        <v>269</v>
      </c>
      <c r="B86" s="77"/>
      <c r="C86" s="121"/>
      <c r="D86" s="121"/>
      <c r="L86" s="22"/>
    </row>
    <row r="87" spans="1:12" ht="18.75">
      <c r="A87" s="182" t="s">
        <v>118</v>
      </c>
      <c r="B87" s="182"/>
      <c r="C87" s="121"/>
      <c r="D87" s="121"/>
      <c r="L87" s="37"/>
    </row>
    <row r="90" spans="1:12">
      <c r="L90" s="22"/>
    </row>
    <row r="91" spans="1:12">
      <c r="L91" s="22"/>
    </row>
  </sheetData>
  <sheetProtection password="CC21" sheet="1" formatCells="0" formatColumns="0" formatRows="0" insertColumns="0" insertRows="0" insertHyperlinks="0" deleteColumns="0" deleteRows="0" sort="0" autoFilter="0" pivotTables="0"/>
  <mergeCells count="12">
    <mergeCell ref="B41:B42"/>
    <mergeCell ref="A87:B87"/>
    <mergeCell ref="A77:B77"/>
    <mergeCell ref="A79:B79"/>
    <mergeCell ref="A1:L1"/>
    <mergeCell ref="A2:L2"/>
    <mergeCell ref="A4:A5"/>
    <mergeCell ref="B4:B5"/>
    <mergeCell ref="C4:F4"/>
    <mergeCell ref="G4:J4"/>
    <mergeCell ref="K4:K5"/>
    <mergeCell ref="L4:L5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rowBreaks count="6" manualBreakCount="6">
    <brk id="17" max="11" man="1"/>
    <brk id="25" max="11" man="1"/>
    <brk id="32" max="11" man="1"/>
    <brk id="39" max="11" man="1"/>
    <brk id="47" max="11" man="1"/>
    <brk id="5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ИНФОРМАЦИЯ</vt:lpstr>
      <vt:lpstr>ОТЧЕТ!_GoBack</vt:lpstr>
      <vt:lpstr>ИНФОРМАЦИЯ!Заголовки_для_печати</vt:lpstr>
      <vt:lpstr>ОТЧЕТ!Заголовки_для_печати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2021-04-14T09:03:12Z</dcterms:modified>
</cp:coreProperties>
</file>