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2022 год детские учреждения" sheetId="5" r:id="rId1"/>
    <sheet name="Диаграмма1" sheetId="4" r:id="rId2"/>
    <sheet name="2022 год" sheetId="3" r:id="rId3"/>
    <sheet name="СООТВЕТСТВИЕ" sheetId="1" r:id="rId4"/>
    <sheet name="Лист1_2" sheetId="2" r:id="rId5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62" i="5" l="1"/>
  <c r="V62" i="5" s="1"/>
  <c r="S62" i="5"/>
  <c r="Q62" i="5"/>
  <c r="O62" i="5"/>
  <c r="N62" i="5"/>
  <c r="M62" i="5"/>
  <c r="P62" i="5" s="1"/>
  <c r="K62" i="5"/>
  <c r="J62" i="5"/>
  <c r="I62" i="5"/>
  <c r="H62" i="5"/>
  <c r="G62" i="5"/>
  <c r="F62" i="5"/>
  <c r="E62" i="5"/>
  <c r="U58" i="5"/>
  <c r="V58" i="5" s="1"/>
  <c r="S58" i="5"/>
  <c r="T58" i="5" s="1"/>
  <c r="Q58" i="5"/>
  <c r="O58" i="5"/>
  <c r="N58" i="5"/>
  <c r="M58" i="5"/>
  <c r="P58" i="5" s="1"/>
  <c r="K58" i="5"/>
  <c r="J58" i="5"/>
  <c r="I58" i="5"/>
  <c r="H58" i="5"/>
  <c r="G58" i="5"/>
  <c r="F58" i="5"/>
  <c r="E58" i="5"/>
  <c r="U14" i="5"/>
  <c r="V14" i="5" s="1"/>
  <c r="S14" i="5"/>
  <c r="Q14" i="5"/>
  <c r="O14" i="5"/>
  <c r="N14" i="5"/>
  <c r="M14" i="5"/>
  <c r="P14" i="5" s="1"/>
  <c r="K14" i="5"/>
  <c r="J14" i="5"/>
  <c r="I14" i="5"/>
  <c r="H14" i="5"/>
  <c r="G14" i="5"/>
  <c r="F14" i="5"/>
  <c r="E14" i="5"/>
  <c r="U66" i="5"/>
  <c r="V66" i="5" s="1"/>
  <c r="S66" i="5"/>
  <c r="Q66" i="5"/>
  <c r="O66" i="5"/>
  <c r="N66" i="5"/>
  <c r="M66" i="5"/>
  <c r="P66" i="5" s="1"/>
  <c r="K66" i="5"/>
  <c r="J66" i="5"/>
  <c r="I66" i="5"/>
  <c r="H66" i="5"/>
  <c r="G66" i="5"/>
  <c r="F66" i="5"/>
  <c r="E66" i="5"/>
  <c r="R62" i="5"/>
  <c r="U54" i="5"/>
  <c r="V54" i="5" s="1"/>
  <c r="S54" i="5"/>
  <c r="T54" i="5" s="1"/>
  <c r="R54" i="5"/>
  <c r="Q54" i="5"/>
  <c r="O54" i="5"/>
  <c r="N54" i="5"/>
  <c r="M54" i="5"/>
  <c r="P54" i="5" s="1"/>
  <c r="K54" i="5"/>
  <c r="J54" i="5"/>
  <c r="I54" i="5"/>
  <c r="H54" i="5"/>
  <c r="G54" i="5"/>
  <c r="F54" i="5"/>
  <c r="E54" i="5"/>
  <c r="U51" i="5"/>
  <c r="V51" i="5" s="1"/>
  <c r="S51" i="5"/>
  <c r="T51" i="5" s="1"/>
  <c r="Q51" i="5"/>
  <c r="O51" i="5"/>
  <c r="N51" i="5"/>
  <c r="M51" i="5"/>
  <c r="P51" i="5" s="1"/>
  <c r="K51" i="5"/>
  <c r="J51" i="5"/>
  <c r="I51" i="5"/>
  <c r="H51" i="5"/>
  <c r="G51" i="5"/>
  <c r="F51" i="5"/>
  <c r="E51" i="5"/>
  <c r="U48" i="5"/>
  <c r="V48" i="5" s="1"/>
  <c r="S48" i="5"/>
  <c r="T48" i="5" s="1"/>
  <c r="R48" i="5"/>
  <c r="Q48" i="5"/>
  <c r="O48" i="5"/>
  <c r="N48" i="5"/>
  <c r="M48" i="5"/>
  <c r="P48" i="5" s="1"/>
  <c r="K48" i="5"/>
  <c r="J48" i="5"/>
  <c r="I48" i="5"/>
  <c r="H48" i="5"/>
  <c r="G48" i="5"/>
  <c r="F48" i="5"/>
  <c r="E48" i="5"/>
  <c r="U43" i="5"/>
  <c r="V43" i="5" s="1"/>
  <c r="S43" i="5"/>
  <c r="T43" i="5" s="1"/>
  <c r="R43" i="5"/>
  <c r="Q43" i="5"/>
  <c r="O43" i="5"/>
  <c r="N43" i="5"/>
  <c r="M43" i="5"/>
  <c r="P43" i="5" s="1"/>
  <c r="K43" i="5"/>
  <c r="J43" i="5"/>
  <c r="I43" i="5"/>
  <c r="H43" i="5"/>
  <c r="G43" i="5"/>
  <c r="F43" i="5"/>
  <c r="E43" i="5"/>
  <c r="U39" i="5"/>
  <c r="V39" i="5" s="1"/>
  <c r="S39" i="5"/>
  <c r="T39" i="5" s="1"/>
  <c r="R39" i="5"/>
  <c r="Q39" i="5"/>
  <c r="O39" i="5"/>
  <c r="N39" i="5"/>
  <c r="M39" i="5"/>
  <c r="P39" i="5" s="1"/>
  <c r="K39" i="5"/>
  <c r="J39" i="5"/>
  <c r="I39" i="5"/>
  <c r="H39" i="5"/>
  <c r="G39" i="5"/>
  <c r="F39" i="5"/>
  <c r="E39" i="5"/>
  <c r="U35" i="5"/>
  <c r="V35" i="5" s="1"/>
  <c r="S35" i="5"/>
  <c r="T35" i="5" s="1"/>
  <c r="R35" i="5"/>
  <c r="Q35" i="5"/>
  <c r="O35" i="5"/>
  <c r="N35" i="5"/>
  <c r="M35" i="5"/>
  <c r="P35" i="5" s="1"/>
  <c r="K35" i="5"/>
  <c r="J35" i="5"/>
  <c r="I35" i="5"/>
  <c r="H35" i="5"/>
  <c r="G35" i="5"/>
  <c r="F35" i="5"/>
  <c r="E35" i="5"/>
  <c r="U29" i="5"/>
  <c r="V29" i="5" s="1"/>
  <c r="S29" i="5"/>
  <c r="T29" i="5" s="1"/>
  <c r="R29" i="5"/>
  <c r="Q29" i="5"/>
  <c r="O29" i="5"/>
  <c r="N29" i="5"/>
  <c r="M29" i="5"/>
  <c r="P29" i="5" s="1"/>
  <c r="K29" i="5"/>
  <c r="J29" i="5"/>
  <c r="I29" i="5"/>
  <c r="H29" i="5"/>
  <c r="G29" i="5"/>
  <c r="F29" i="5"/>
  <c r="E29" i="5"/>
  <c r="U24" i="5"/>
  <c r="V24" i="5" s="1"/>
  <c r="S24" i="5"/>
  <c r="T24" i="5" s="1"/>
  <c r="R24" i="5"/>
  <c r="Q24" i="5"/>
  <c r="O24" i="5"/>
  <c r="N24" i="5"/>
  <c r="M24" i="5"/>
  <c r="P24" i="5" s="1"/>
  <c r="K24" i="5"/>
  <c r="J24" i="5"/>
  <c r="I24" i="5"/>
  <c r="H24" i="5"/>
  <c r="G24" i="5"/>
  <c r="F24" i="5"/>
  <c r="E24" i="5"/>
  <c r="U20" i="5"/>
  <c r="V20" i="5" s="1"/>
  <c r="S20" i="5"/>
  <c r="T20" i="5" s="1"/>
  <c r="R20" i="5"/>
  <c r="Q20" i="5"/>
  <c r="O20" i="5"/>
  <c r="N20" i="5"/>
  <c r="M20" i="5"/>
  <c r="P20" i="5" s="1"/>
  <c r="K20" i="5"/>
  <c r="J20" i="5"/>
  <c r="I20" i="5"/>
  <c r="H20" i="5"/>
  <c r="H67" i="5" s="1"/>
  <c r="G20" i="5"/>
  <c r="F20" i="5"/>
  <c r="F67" i="5" s="1"/>
  <c r="E20" i="5"/>
  <c r="O67" i="5"/>
  <c r="D77" i="3"/>
  <c r="P72" i="3"/>
  <c r="L77" i="3"/>
  <c r="L76" i="3"/>
  <c r="L72" i="3"/>
  <c r="L67" i="3"/>
  <c r="L62" i="3"/>
  <c r="L59" i="3"/>
  <c r="L56" i="3"/>
  <c r="L51" i="3"/>
  <c r="L47" i="3"/>
  <c r="L43" i="3"/>
  <c r="L37" i="3"/>
  <c r="L32" i="3"/>
  <c r="L28" i="3"/>
  <c r="D28" i="3" s="1"/>
  <c r="L22" i="3"/>
  <c r="D22" i="3"/>
  <c r="V77" i="3"/>
  <c r="T77" i="3"/>
  <c r="R77" i="3"/>
  <c r="P77" i="3"/>
  <c r="P76" i="3"/>
  <c r="P67" i="3"/>
  <c r="P62" i="3"/>
  <c r="P59" i="3"/>
  <c r="P56" i="3"/>
  <c r="P51" i="3"/>
  <c r="P47" i="3"/>
  <c r="P43" i="3"/>
  <c r="P37" i="3"/>
  <c r="P32" i="3"/>
  <c r="T67" i="3"/>
  <c r="T62" i="3"/>
  <c r="T59" i="3"/>
  <c r="T56" i="3"/>
  <c r="T51" i="3"/>
  <c r="T47" i="3"/>
  <c r="T43" i="3"/>
  <c r="T32" i="3"/>
  <c r="T37" i="3"/>
  <c r="T28" i="3"/>
  <c r="R72" i="3"/>
  <c r="R67" i="3"/>
  <c r="R62" i="3"/>
  <c r="R56" i="3"/>
  <c r="R51" i="3"/>
  <c r="R47" i="3"/>
  <c r="R43" i="3"/>
  <c r="R37" i="3"/>
  <c r="R32" i="3"/>
  <c r="R28" i="3"/>
  <c r="P28" i="3"/>
  <c r="V76" i="3"/>
  <c r="V72" i="3"/>
  <c r="V67" i="3"/>
  <c r="V62" i="3"/>
  <c r="V59" i="3"/>
  <c r="V56" i="3"/>
  <c r="V51" i="3"/>
  <c r="V47" i="3"/>
  <c r="V43" i="3"/>
  <c r="V37" i="3"/>
  <c r="V32" i="3"/>
  <c r="V28" i="3"/>
  <c r="V22" i="3"/>
  <c r="P22" i="3"/>
  <c r="X76" i="3"/>
  <c r="W76" i="3"/>
  <c r="X72" i="3"/>
  <c r="W72" i="3"/>
  <c r="X67" i="3"/>
  <c r="W67" i="3"/>
  <c r="X62" i="3"/>
  <c r="W62" i="3"/>
  <c r="X59" i="3"/>
  <c r="W59" i="3"/>
  <c r="X56" i="3"/>
  <c r="W56" i="3"/>
  <c r="X51" i="3"/>
  <c r="W51" i="3"/>
  <c r="X47" i="3"/>
  <c r="W47" i="3"/>
  <c r="X43" i="3"/>
  <c r="W43" i="3"/>
  <c r="X37" i="3"/>
  <c r="W37" i="3"/>
  <c r="X32" i="3"/>
  <c r="W32" i="3"/>
  <c r="X28" i="3"/>
  <c r="W28" i="3"/>
  <c r="X22" i="3"/>
  <c r="W22" i="3"/>
  <c r="W77" i="3" s="1"/>
  <c r="U76" i="3"/>
  <c r="S76" i="3"/>
  <c r="Q76" i="3"/>
  <c r="O76" i="3"/>
  <c r="N76" i="3"/>
  <c r="M76" i="3"/>
  <c r="K76" i="3"/>
  <c r="J76" i="3"/>
  <c r="I76" i="3"/>
  <c r="H76" i="3"/>
  <c r="G76" i="3"/>
  <c r="F76" i="3"/>
  <c r="E76" i="3"/>
  <c r="U72" i="3"/>
  <c r="S72" i="3"/>
  <c r="Q72" i="3"/>
  <c r="O72" i="3"/>
  <c r="N72" i="3"/>
  <c r="M72" i="3"/>
  <c r="K72" i="3"/>
  <c r="J72" i="3"/>
  <c r="I72" i="3"/>
  <c r="H72" i="3"/>
  <c r="G72" i="3"/>
  <c r="F72" i="3"/>
  <c r="E72" i="3"/>
  <c r="U67" i="3"/>
  <c r="S67" i="3"/>
  <c r="Q67" i="3"/>
  <c r="O67" i="3"/>
  <c r="N67" i="3"/>
  <c r="M67" i="3"/>
  <c r="K67" i="3"/>
  <c r="J67" i="3"/>
  <c r="I67" i="3"/>
  <c r="H67" i="3"/>
  <c r="G67" i="3"/>
  <c r="F67" i="3"/>
  <c r="E67" i="3"/>
  <c r="U62" i="3"/>
  <c r="S62" i="3"/>
  <c r="Q62" i="3"/>
  <c r="O62" i="3"/>
  <c r="N62" i="3"/>
  <c r="M62" i="3"/>
  <c r="K62" i="3"/>
  <c r="J62" i="3"/>
  <c r="I62" i="3"/>
  <c r="H62" i="3"/>
  <c r="G62" i="3"/>
  <c r="F62" i="3"/>
  <c r="E62" i="3"/>
  <c r="U59" i="3"/>
  <c r="S59" i="3"/>
  <c r="Q59" i="3"/>
  <c r="O59" i="3"/>
  <c r="N59" i="3"/>
  <c r="M59" i="3"/>
  <c r="K59" i="3"/>
  <c r="J59" i="3"/>
  <c r="I59" i="3"/>
  <c r="H59" i="3"/>
  <c r="G59" i="3"/>
  <c r="F59" i="3"/>
  <c r="E59" i="3"/>
  <c r="U56" i="3"/>
  <c r="S56" i="3"/>
  <c r="Q56" i="3"/>
  <c r="O56" i="3"/>
  <c r="N56" i="3"/>
  <c r="M56" i="3"/>
  <c r="K56" i="3"/>
  <c r="J56" i="3"/>
  <c r="I56" i="3"/>
  <c r="H56" i="3"/>
  <c r="G56" i="3"/>
  <c r="F56" i="3"/>
  <c r="E56" i="3"/>
  <c r="R67" i="5" l="1"/>
  <c r="L14" i="5"/>
  <c r="M67" i="5"/>
  <c r="J67" i="5"/>
  <c r="L20" i="5"/>
  <c r="D20" i="5" s="1"/>
  <c r="L39" i="5"/>
  <c r="D39" i="5" s="1"/>
  <c r="L51" i="5"/>
  <c r="D51" i="5" s="1"/>
  <c r="L66" i="5"/>
  <c r="D66" i="5" s="1"/>
  <c r="Q67" i="5"/>
  <c r="U67" i="5"/>
  <c r="L54" i="5"/>
  <c r="D54" i="5" s="1"/>
  <c r="L35" i="5"/>
  <c r="E67" i="5"/>
  <c r="I67" i="5"/>
  <c r="N67" i="5"/>
  <c r="S67" i="5"/>
  <c r="L29" i="5"/>
  <c r="D29" i="5" s="1"/>
  <c r="L43" i="5"/>
  <c r="D43" i="5" s="1"/>
  <c r="D35" i="5"/>
  <c r="L58" i="5"/>
  <c r="D58" i="5" s="1"/>
  <c r="G67" i="5"/>
  <c r="K67" i="5"/>
  <c r="V67" i="5"/>
  <c r="L24" i="5"/>
  <c r="D24" i="5" s="1"/>
  <c r="L48" i="5"/>
  <c r="D48" i="5" s="1"/>
  <c r="L62" i="5"/>
  <c r="D62" i="5" s="1"/>
  <c r="T67" i="5"/>
  <c r="P67" i="5"/>
  <c r="D76" i="3"/>
  <c r="D72" i="3"/>
  <c r="D32" i="3"/>
  <c r="D67" i="3"/>
  <c r="D62" i="3"/>
  <c r="D59" i="3"/>
  <c r="D56" i="3"/>
  <c r="D51" i="3"/>
  <c r="D47" i="3"/>
  <c r="D43" i="3"/>
  <c r="D37" i="3"/>
  <c r="X77" i="3"/>
  <c r="U51" i="3"/>
  <c r="S51" i="3"/>
  <c r="Q51" i="3"/>
  <c r="O51" i="3"/>
  <c r="N51" i="3"/>
  <c r="M51" i="3"/>
  <c r="K51" i="3"/>
  <c r="J51" i="3"/>
  <c r="I51" i="3"/>
  <c r="H51" i="3"/>
  <c r="G51" i="3"/>
  <c r="F51" i="3"/>
  <c r="E51" i="3"/>
  <c r="U47" i="3"/>
  <c r="S47" i="3"/>
  <c r="Q47" i="3"/>
  <c r="O47" i="3"/>
  <c r="N47" i="3"/>
  <c r="M47" i="3"/>
  <c r="K47" i="3"/>
  <c r="J47" i="3"/>
  <c r="I47" i="3"/>
  <c r="H47" i="3"/>
  <c r="G47" i="3"/>
  <c r="F47" i="3"/>
  <c r="E47" i="3"/>
  <c r="U37" i="3"/>
  <c r="S37" i="3"/>
  <c r="Q37" i="3"/>
  <c r="O37" i="3"/>
  <c r="N37" i="3"/>
  <c r="M37" i="3"/>
  <c r="K37" i="3"/>
  <c r="J37" i="3"/>
  <c r="I37" i="3"/>
  <c r="H37" i="3"/>
  <c r="G37" i="3"/>
  <c r="F37" i="3"/>
  <c r="E43" i="3"/>
  <c r="U43" i="3"/>
  <c r="S43" i="3"/>
  <c r="Q43" i="3"/>
  <c r="O43" i="3"/>
  <c r="N43" i="3"/>
  <c r="M43" i="3"/>
  <c r="K43" i="3"/>
  <c r="J43" i="3"/>
  <c r="I43" i="3"/>
  <c r="H43" i="3"/>
  <c r="G43" i="3"/>
  <c r="F43" i="3"/>
  <c r="E37" i="3"/>
  <c r="U32" i="3"/>
  <c r="S32" i="3"/>
  <c r="Q32" i="3"/>
  <c r="O32" i="3"/>
  <c r="N32" i="3"/>
  <c r="K32" i="3"/>
  <c r="J32" i="3"/>
  <c r="I32" i="3"/>
  <c r="H32" i="3"/>
  <c r="G32" i="3"/>
  <c r="F32" i="3"/>
  <c r="E32" i="3"/>
  <c r="M32" i="3"/>
  <c r="U28" i="3"/>
  <c r="S28" i="3"/>
  <c r="Q28" i="3"/>
  <c r="O28" i="3"/>
  <c r="N28" i="3"/>
  <c r="K28" i="3"/>
  <c r="J28" i="3"/>
  <c r="I28" i="3"/>
  <c r="H28" i="3"/>
  <c r="G28" i="3"/>
  <c r="F28" i="3"/>
  <c r="E28" i="3"/>
  <c r="M28" i="3"/>
  <c r="L67" i="5" l="1"/>
  <c r="D14" i="5"/>
  <c r="D67" i="5" s="1"/>
  <c r="K22" i="3"/>
  <c r="K77" i="3" s="1"/>
  <c r="J22" i="3"/>
  <c r="J77" i="3" s="1"/>
  <c r="I22" i="3"/>
  <c r="I77" i="3" s="1"/>
  <c r="H22" i="3"/>
  <c r="H77" i="3" s="1"/>
  <c r="G22" i="3"/>
  <c r="G77" i="3" s="1"/>
  <c r="F22" i="3"/>
  <c r="F77" i="3" s="1"/>
  <c r="E22" i="3"/>
  <c r="E77" i="3" s="1"/>
  <c r="U22" i="3"/>
  <c r="U77" i="3" s="1"/>
  <c r="S22" i="3"/>
  <c r="S77" i="3" s="1"/>
  <c r="Q22" i="3"/>
  <c r="Q77" i="3" s="1"/>
  <c r="O22" i="3"/>
  <c r="O77" i="3" s="1"/>
  <c r="N22" i="3"/>
  <c r="N77" i="3" s="1"/>
  <c r="M22" i="3"/>
  <c r="M77" i="3" s="1"/>
  <c r="AB99" i="2" l="1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</calcChain>
</file>

<file path=xl/sharedStrings.xml><?xml version="1.0" encoding="utf-8"?>
<sst xmlns="http://schemas.openxmlformats.org/spreadsheetml/2006/main" count="614" uniqueCount="151">
  <si>
    <t>№п/п</t>
  </si>
  <si>
    <t>Место расположения</t>
  </si>
  <si>
    <t>1.22</t>
  </si>
  <si>
    <t>1.23</t>
  </si>
  <si>
    <t>1.23 с 8.2.1</t>
  </si>
  <si>
    <t>3.24 (20)</t>
  </si>
  <si>
    <t>3.24 (40)</t>
  </si>
  <si>
    <t>5.19.1 (2)</t>
  </si>
  <si>
    <t>1.17</t>
  </si>
  <si>
    <t>5.20</t>
  </si>
  <si>
    <t>разм. 1.14.1</t>
  </si>
  <si>
    <t>разм. 1.24.1</t>
  </si>
  <si>
    <t>разм. 1.25</t>
  </si>
  <si>
    <t>освещение</t>
  </si>
  <si>
    <t>тротуар</t>
  </si>
  <si>
    <t>ограждение</t>
  </si>
  <si>
    <t>иск. неров.</t>
  </si>
  <si>
    <t>светофор</t>
  </si>
  <si>
    <t>обыч</t>
  </si>
  <si>
    <t>желт</t>
  </si>
  <si>
    <t>Усть-Абаканский поссовет</t>
  </si>
  <si>
    <t>ул. Кирова школа</t>
  </si>
  <si>
    <t xml:space="preserve"> </t>
  </si>
  <si>
    <t>Всего 79</t>
  </si>
  <si>
    <t>ул. Мира школа</t>
  </si>
  <si>
    <t>0*</t>
  </si>
  <si>
    <t>ул. Урицкого школа</t>
  </si>
  <si>
    <t>ул. Спортивная д/с Тополек</t>
  </si>
  <si>
    <t>ул. Октябрьская д/с Ромашка</t>
  </si>
  <si>
    <t>ул. Октябрьская ДК Дружбы</t>
  </si>
  <si>
    <t>ул. 30 лет Победы ДК Гагарина</t>
  </si>
  <si>
    <t>ул. 30 лет Победы Поликлинника</t>
  </si>
  <si>
    <t>ул. 30 лет Победы д. 8 школа</t>
  </si>
  <si>
    <t>ул. 30 лет Победы д. 14 школа</t>
  </si>
  <si>
    <t>ул. 20 лет Хакасии</t>
  </si>
  <si>
    <t>ул. Дзержинского</t>
  </si>
  <si>
    <t>ул. Гидролизная ст. Химик</t>
  </si>
  <si>
    <t>ул. Добровольского ПТУ № 12</t>
  </si>
  <si>
    <t>ул. Добровольского 2</t>
  </si>
  <si>
    <t>ул. Добровольского Спорткомплекс</t>
  </si>
  <si>
    <t>ул. Партизанская в районе школы</t>
  </si>
  <si>
    <t>ул. Октябрьская 29В</t>
  </si>
  <si>
    <t>ул. Кирова Ростелеком</t>
  </si>
  <si>
    <t>ул. Кирова 52</t>
  </si>
  <si>
    <t>ул. Кирова Землеустройство</t>
  </si>
  <si>
    <t>ул. Пионерская 49  д/с Солнышко</t>
  </si>
  <si>
    <t>ул. Пионерская 47 Аптека</t>
  </si>
  <si>
    <t>ул. Пионерская 41</t>
  </si>
  <si>
    <t>ул. Рабочая 10</t>
  </si>
  <si>
    <t>ул. Базарная 1</t>
  </si>
  <si>
    <t>ул. Базарная 2</t>
  </si>
  <si>
    <t>ул. Октябрьская Сбербанк</t>
  </si>
  <si>
    <t>ул. Октябрьская светофор</t>
  </si>
  <si>
    <t>ул. Карла Маркса светофор</t>
  </si>
  <si>
    <t>ул. Карла Маркса 54</t>
  </si>
  <si>
    <t>ул. Орлова 19</t>
  </si>
  <si>
    <t>ул. Калинина 72</t>
  </si>
  <si>
    <t>ул. Щорса 23</t>
  </si>
  <si>
    <t>ул. Подгорный Квартал маг. Прибой</t>
  </si>
  <si>
    <t>Калининский сельсовет</t>
  </si>
  <si>
    <t>ул. Ленина школа</t>
  </si>
  <si>
    <t>ул. Советская школа</t>
  </si>
  <si>
    <t>ул. Мира школа Чапаево</t>
  </si>
  <si>
    <t>ул. Мира детсад Чапаево</t>
  </si>
  <si>
    <t>ул. Мира магазин Чапаево</t>
  </si>
  <si>
    <t>Расцветовский сельсовет</t>
  </si>
  <si>
    <t>ул. Космонавтов школа</t>
  </si>
  <si>
    <t>ул. Вишневая школа, детсад</t>
  </si>
  <si>
    <t>Опытненский сельсовет</t>
  </si>
  <si>
    <t>ул. Гагарина школа</t>
  </si>
  <si>
    <t>ё</t>
  </si>
  <si>
    <t>ул. Пантелеева детсад 1</t>
  </si>
  <si>
    <t>ул. Пантелеева детсад 2</t>
  </si>
  <si>
    <t>Солнечный сельсовет</t>
  </si>
  <si>
    <t>с.Красноозерное ул. Школьная школа</t>
  </si>
  <si>
    <t>ул. 10-й Пятилетки школа</t>
  </si>
  <si>
    <t>ул. 10-й Пятилетки школа в районе кольца</t>
  </si>
  <si>
    <t>ул. Мира сельсовет</t>
  </si>
  <si>
    <t>д. Курганная ул. Урожайная</t>
  </si>
  <si>
    <t>Московский сельсовет</t>
  </si>
  <si>
    <t>ул. Степная школа</t>
  </si>
  <si>
    <t>ул. Советская</t>
  </si>
  <si>
    <t>Вершино-Биджинский сельсовет</t>
  </si>
  <si>
    <t>ул. Школьная школа</t>
  </si>
  <si>
    <t>ул. 30 лет Победы детсад</t>
  </si>
  <si>
    <t>Усть-Бюрский сельсовет</t>
  </si>
  <si>
    <t>ул. Матросова 3 школа</t>
  </si>
  <si>
    <t>ул. Пушкина детсад</t>
  </si>
  <si>
    <t>ул. Матросова 6</t>
  </si>
  <si>
    <t>ул. Трактовая-пер. Трактовый 2</t>
  </si>
  <si>
    <t>ул. Трактовая-пер. Трактовый 2/2</t>
  </si>
  <si>
    <t>ул. Трактовая-ул. 70 лет Победы 10</t>
  </si>
  <si>
    <t>ул. Трактовая-ул. 70 лет Победы 15</t>
  </si>
  <si>
    <t>ул. Трактовая-ул. Петухова 11</t>
  </si>
  <si>
    <t>ул. Трактовая-ул. Петухова 15</t>
  </si>
  <si>
    <t>ул. Трактовая-ул. Матросова 4А</t>
  </si>
  <si>
    <t>ул. Трактовая-ул. Матросова 17</t>
  </si>
  <si>
    <t>ул. Трактовая маг. Удачный</t>
  </si>
  <si>
    <t>Чарковский сельсовет</t>
  </si>
  <si>
    <t>Весенненский сельсовет</t>
  </si>
  <si>
    <t>ул. Мира детсад</t>
  </si>
  <si>
    <t>Доможаковский сельсовет</t>
  </si>
  <si>
    <t>ул. Механизаторская школа</t>
  </si>
  <si>
    <t>ул. Механизаторская детсад</t>
  </si>
  <si>
    <t>пер. Школьный ФАП</t>
  </si>
  <si>
    <t>Райковский сельсовет</t>
  </si>
  <si>
    <t>ул. 30 лет Победы школа</t>
  </si>
  <si>
    <t>ул. Минская детсад</t>
  </si>
  <si>
    <t>ул. Ленина Сельсовет</t>
  </si>
  <si>
    <t>ул. Совхозная 35 Мемориал</t>
  </si>
  <si>
    <t>ул. 30 лет Победы</t>
  </si>
  <si>
    <t>Сапоговский сельсовет</t>
  </si>
  <si>
    <t>ул. Майская школа</t>
  </si>
  <si>
    <t>Всего</t>
  </si>
  <si>
    <t>Всего (18 учр.) по школам 24 пеш.</t>
  </si>
  <si>
    <t>Всего по обр. учр. (31 учр.)</t>
  </si>
  <si>
    <t>ул. Совхозная 35 Клуб</t>
  </si>
  <si>
    <t>п. Ташиба ул.Зеленая №42</t>
  </si>
  <si>
    <t>5.19.1(2)</t>
  </si>
  <si>
    <t>Место расположения нерегулируемых пешеходных переходов</t>
  </si>
  <si>
    <t>№ п/п</t>
  </si>
  <si>
    <t>ИТОГО по Усть-Абаканскому п/с</t>
  </si>
  <si>
    <t>Итого  по Калиненскому сельсовету</t>
  </si>
  <si>
    <t>Итого по Расцветовскому сельсовету</t>
  </si>
  <si>
    <t>Итого по Опытненскому сельсовету</t>
  </si>
  <si>
    <t>Итого по Солнечному сельсовету</t>
  </si>
  <si>
    <t>Итого по  Московскому сельсовету</t>
  </si>
  <si>
    <t>Итого по Вершино-Биджинскому сельсовету</t>
  </si>
  <si>
    <t>Итого по Усть-Бюрскому сельсовету</t>
  </si>
  <si>
    <t>Итого по Чарковскому сельсовету</t>
  </si>
  <si>
    <t>Итого по Весенненскому сельсовету</t>
  </si>
  <si>
    <t>Итого по Доможаковскому сельсовету</t>
  </si>
  <si>
    <t>Итого по Райковскому сельсовету</t>
  </si>
  <si>
    <t>Итого поСапоговскому сельсовету</t>
  </si>
  <si>
    <t>1.14.1 на желтом фоне</t>
  </si>
  <si>
    <t>Восстановление горизонтальной дорожной разметки краской</t>
  </si>
  <si>
    <t>Установка искусственных неровностей, шт.</t>
  </si>
  <si>
    <t>Установка ограничивающих пешеходных ограждений, пог.м</t>
  </si>
  <si>
    <t>Установка светофора с желтым мигающим сигналом (Т7) двухстороннего исполнения с автономной системой на солнечном модуле</t>
  </si>
  <si>
    <t>Мероприяти по обустройству пещеходных переходов вблизи детских учреждений, медицинских учреждений в соответствии с установленными требованиями</t>
  </si>
  <si>
    <t>Стоимость работ, руб.</t>
  </si>
  <si>
    <t>Стоимость мероприятий, руб</t>
  </si>
  <si>
    <t>Установка  дорожных знаков на щитах со световозвращающей флуоресцентной пленкой желтщ-зеленого цвета</t>
  </si>
  <si>
    <t xml:space="preserve">Т7 (2 шт.) </t>
  </si>
  <si>
    <t>руб.</t>
  </si>
  <si>
    <t>200 м огражд.</t>
  </si>
  <si>
    <t>1 искуст. Неров</t>
  </si>
  <si>
    <t>разметка 1 пеш.</t>
  </si>
  <si>
    <t>дор.знак</t>
  </si>
  <si>
    <t>Мероприяти по обустройству пешеходных переходов вблизи детских учреждений  в соответствии с установленными требованиями на территории Усть-Абаканского района</t>
  </si>
  <si>
    <t>Итого по В-Биджинскому сельсовету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</si>
</sst>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3D69B"/>
        <bgColor rgb="FFFFCC99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D99694"/>
        <bgColor rgb="FFFF99CC"/>
      </patternFill>
    </fill>
    <fill>
      <patternFill patternType="solid">
        <fgColor rgb="FFFFFF00"/>
        <bgColor rgb="FFFFF200"/>
      </patternFill>
    </fill>
    <fill>
      <patternFill patternType="solid">
        <fgColor rgb="FFC0504D"/>
        <bgColor rgb="FF993366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 textRotation="90"/>
    </xf>
    <xf numFmtId="0" fontId="4" fillId="0" borderId="0" xfId="0" applyFont="1" applyBorder="1" applyAlignment="1">
      <alignment vertical="center" textRotation="90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7" fillId="8" borderId="1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4" xfId="0" applyFill="1" applyBorder="1"/>
    <xf numFmtId="0" fontId="8" fillId="0" borderId="0" xfId="0" applyFont="1" applyAlignment="1">
      <alignment horizontal="right"/>
    </xf>
    <xf numFmtId="0" fontId="0" fillId="9" borderId="0" xfId="0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5" fillId="0" borderId="1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0" xfId="0" applyFont="1"/>
    <xf numFmtId="49" fontId="11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10" borderId="0" xfId="0" applyFont="1" applyFill="1" applyBorder="1" applyAlignment="1">
      <alignment vertical="center" textRotation="90"/>
    </xf>
    <xf numFmtId="0" fontId="11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vertical="center" textRotation="90"/>
    </xf>
    <xf numFmtId="0" fontId="12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textRotation="90"/>
    </xf>
    <xf numFmtId="0" fontId="11" fillId="0" borderId="8" xfId="0" applyFont="1" applyBorder="1" applyAlignment="1">
      <alignment horizontal="center" wrapText="1"/>
    </xf>
    <xf numFmtId="0" fontId="2" fillId="11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9" fontId="5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1" fontId="13" fillId="10" borderId="1" xfId="0" applyNumberFormat="1" applyFont="1" applyFill="1" applyBorder="1" applyAlignment="1">
      <alignment horizontal="center" vertical="center"/>
    </xf>
    <xf numFmtId="0" fontId="0" fillId="10" borderId="0" xfId="0" applyFill="1"/>
    <xf numFmtId="1" fontId="2" fillId="10" borderId="1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2" fillId="10" borderId="7" xfId="0" applyFont="1" applyFill="1" applyBorder="1" applyAlignment="1">
      <alignment horizontal="right" vertical="center"/>
    </xf>
    <xf numFmtId="0" fontId="2" fillId="10" borderId="8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6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/>
    <xf numFmtId="0" fontId="1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textRotation="90"/>
    </xf>
    <xf numFmtId="0" fontId="4" fillId="0" borderId="4" xfId="0" applyFont="1" applyFill="1" applyBorder="1" applyAlignment="1">
      <alignment vertical="center" textRotation="90"/>
    </xf>
    <xf numFmtId="0" fontId="4" fillId="0" borderId="0" xfId="0" applyFont="1" applyFill="1" applyBorder="1" applyAlignment="1">
      <alignment vertical="center" textRotation="90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C0504D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год'!$C$7:$C$77</c:f>
              <c:numCache>
                <c:formatCode>General</c:formatCode>
                <c:ptCount val="71"/>
              </c:numCache>
            </c:numRef>
          </c:val>
        </c:ser>
        <c:ser>
          <c:idx val="1"/>
          <c:order val="1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год'!$E$7:$E$77</c:f>
              <c:numCache>
                <c:formatCode>General</c:formatCode>
                <c:ptCount val="71"/>
                <c:pt idx="0" formatCode="@">
                  <c:v>0</c:v>
                </c:pt>
                <c:pt idx="1">
                  <c:v>4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4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6</c:v>
                </c:pt>
                <c:pt idx="52">
                  <c:v>0</c:v>
                </c:pt>
                <c:pt idx="55">
                  <c:v>0</c:v>
                </c:pt>
                <c:pt idx="57">
                  <c:v>2</c:v>
                </c:pt>
                <c:pt idx="59">
                  <c:v>2</c:v>
                </c:pt>
                <c:pt idx="60">
                  <c:v>4</c:v>
                </c:pt>
                <c:pt idx="62">
                  <c:v>2</c:v>
                </c:pt>
                <c:pt idx="64">
                  <c:v>2</c:v>
                </c:pt>
                <c:pt idx="65">
                  <c:v>4</c:v>
                </c:pt>
                <c:pt idx="67">
                  <c:v>2</c:v>
                </c:pt>
                <c:pt idx="68">
                  <c:v>2</c:v>
                </c:pt>
                <c:pt idx="69">
                  <c:v>4</c:v>
                </c:pt>
                <c:pt idx="70">
                  <c:v>36</c:v>
                </c:pt>
              </c:numCache>
            </c:numRef>
          </c:val>
        </c:ser>
        <c:ser>
          <c:idx val="5"/>
          <c:order val="5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год'!$F$7:$F$77</c:f>
              <c:numCache>
                <c:formatCode>General</c:formatCode>
                <c:ptCount val="71"/>
                <c:pt idx="0">
                  <c:v>0</c:v>
                </c:pt>
                <c:pt idx="1">
                  <c:v>5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12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16</c:v>
                </c:pt>
                <c:pt idx="38">
                  <c:v>4</c:v>
                </c:pt>
                <c:pt idx="39">
                  <c:v>4</c:v>
                </c:pt>
                <c:pt idx="40">
                  <c:v>8</c:v>
                </c:pt>
                <c:pt idx="44">
                  <c:v>0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12</c:v>
                </c:pt>
                <c:pt idx="52">
                  <c:v>0</c:v>
                </c:pt>
                <c:pt idx="55">
                  <c:v>0</c:v>
                </c:pt>
                <c:pt idx="57">
                  <c:v>4</c:v>
                </c:pt>
                <c:pt idx="59">
                  <c:v>4</c:v>
                </c:pt>
                <c:pt idx="60">
                  <c:v>8</c:v>
                </c:pt>
                <c:pt idx="62">
                  <c:v>4</c:v>
                </c:pt>
                <c:pt idx="64">
                  <c:v>4</c:v>
                </c:pt>
                <c:pt idx="65">
                  <c:v>8</c:v>
                </c:pt>
                <c:pt idx="67">
                  <c:v>4</c:v>
                </c:pt>
                <c:pt idx="68">
                  <c:v>4</c:v>
                </c:pt>
                <c:pt idx="69">
                  <c:v>8</c:v>
                </c:pt>
                <c:pt idx="70">
                  <c:v>72</c:v>
                </c:pt>
              </c:numCache>
            </c:numRef>
          </c:val>
        </c:ser>
        <c:ser>
          <c:idx val="7"/>
          <c:order val="7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год'!$G$7:$G$77</c:f>
              <c:numCache>
                <c:formatCode>General</c:formatCode>
                <c:ptCount val="71"/>
                <c:pt idx="0">
                  <c:v>0</c:v>
                </c:pt>
                <c:pt idx="1">
                  <c:v>6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4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6</c:v>
                </c:pt>
                <c:pt idx="52">
                  <c:v>0</c:v>
                </c:pt>
                <c:pt idx="54">
                  <c:v>2</c:v>
                </c:pt>
                <c:pt idx="55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6</c:v>
                </c:pt>
                <c:pt idx="62">
                  <c:v>2</c:v>
                </c:pt>
                <c:pt idx="64">
                  <c:v>2</c:v>
                </c:pt>
                <c:pt idx="65">
                  <c:v>4</c:v>
                </c:pt>
                <c:pt idx="67">
                  <c:v>2</c:v>
                </c:pt>
                <c:pt idx="68">
                  <c:v>2</c:v>
                </c:pt>
                <c:pt idx="69">
                  <c:v>4</c:v>
                </c:pt>
                <c:pt idx="70">
                  <c:v>40</c:v>
                </c:pt>
              </c:numCache>
            </c:numRef>
          </c:val>
        </c:ser>
        <c:ser>
          <c:idx val="9"/>
          <c:order val="9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год'!$H$7:$H$77</c:f>
              <c:numCache>
                <c:formatCode>General</c:formatCode>
                <c:ptCount val="71"/>
                <c:pt idx="0">
                  <c:v>0</c:v>
                </c:pt>
                <c:pt idx="1">
                  <c:v>7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4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6</c:v>
                </c:pt>
                <c:pt idx="52">
                  <c:v>0</c:v>
                </c:pt>
                <c:pt idx="54">
                  <c:v>2</c:v>
                </c:pt>
                <c:pt idx="55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6</c:v>
                </c:pt>
                <c:pt idx="64">
                  <c:v>2</c:v>
                </c:pt>
                <c:pt idx="65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4</c:v>
                </c:pt>
                <c:pt idx="70">
                  <c:v>38</c:v>
                </c:pt>
              </c:numCache>
            </c:numRef>
          </c:val>
        </c:ser>
        <c:ser>
          <c:idx val="11"/>
          <c:order val="11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год'!$I$7:$I$77</c:f>
              <c:numCache>
                <c:formatCode>General</c:formatCode>
                <c:ptCount val="71"/>
                <c:pt idx="0">
                  <c:v>0</c:v>
                </c:pt>
                <c:pt idx="1">
                  <c:v>8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12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16</c:v>
                </c:pt>
                <c:pt idx="38">
                  <c:v>4</c:v>
                </c:pt>
                <c:pt idx="39">
                  <c:v>4</c:v>
                </c:pt>
                <c:pt idx="40">
                  <c:v>8</c:v>
                </c:pt>
                <c:pt idx="44">
                  <c:v>0</c:v>
                </c:pt>
                <c:pt idx="46">
                  <c:v>4</c:v>
                </c:pt>
                <c:pt idx="48">
                  <c:v>4</c:v>
                </c:pt>
                <c:pt idx="49">
                  <c:v>8</c:v>
                </c:pt>
                <c:pt idx="52">
                  <c:v>0</c:v>
                </c:pt>
                <c:pt idx="54">
                  <c:v>2</c:v>
                </c:pt>
                <c:pt idx="55">
                  <c:v>2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12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12</c:v>
                </c:pt>
                <c:pt idx="67">
                  <c:v>4</c:v>
                </c:pt>
                <c:pt idx="68">
                  <c:v>4</c:v>
                </c:pt>
                <c:pt idx="69">
                  <c:v>8</c:v>
                </c:pt>
                <c:pt idx="70">
                  <c:v>78</c:v>
                </c:pt>
              </c:numCache>
            </c:numRef>
          </c:val>
        </c:ser>
        <c:ser>
          <c:idx val="13"/>
          <c:order val="13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год'!$J$7:$J$77</c:f>
              <c:numCache>
                <c:formatCode>General</c:formatCode>
                <c:ptCount val="71"/>
                <c:pt idx="0" formatCode="@">
                  <c:v>0</c:v>
                </c:pt>
                <c:pt idx="1">
                  <c:v>9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9">
                  <c:v>0</c:v>
                </c:pt>
                <c:pt idx="51">
                  <c:v>2</c:v>
                </c:pt>
                <c:pt idx="52">
                  <c:v>2</c:v>
                </c:pt>
                <c:pt idx="54">
                  <c:v>2</c:v>
                </c:pt>
                <c:pt idx="55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4</c:v>
                </c:pt>
                <c:pt idx="64">
                  <c:v>2</c:v>
                </c:pt>
                <c:pt idx="65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4</c:v>
                </c:pt>
                <c:pt idx="70">
                  <c:v>36</c:v>
                </c:pt>
              </c:numCache>
            </c:numRef>
          </c:val>
        </c:ser>
        <c:ser>
          <c:idx val="15"/>
          <c:order val="15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год'!$K$7:$K$77</c:f>
              <c:numCache>
                <c:formatCode>General</c:formatCode>
                <c:ptCount val="71"/>
                <c:pt idx="0" formatCode="@">
                  <c:v>0</c:v>
                </c:pt>
                <c:pt idx="1">
                  <c:v>10</c:v>
                </c:pt>
                <c:pt idx="15">
                  <c:v>0</c:v>
                </c:pt>
                <c:pt idx="21">
                  <c:v>0</c:v>
                </c:pt>
                <c:pt idx="25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9">
                  <c:v>0</c:v>
                </c:pt>
                <c:pt idx="51">
                  <c:v>2</c:v>
                </c:pt>
                <c:pt idx="52">
                  <c:v>2</c:v>
                </c:pt>
                <c:pt idx="54">
                  <c:v>2</c:v>
                </c:pt>
                <c:pt idx="55">
                  <c:v>2</c:v>
                </c:pt>
                <c:pt idx="60">
                  <c:v>0</c:v>
                </c:pt>
                <c:pt idx="65">
                  <c:v>0</c:v>
                </c:pt>
                <c:pt idx="67">
                  <c:v>2</c:v>
                </c:pt>
                <c:pt idx="68">
                  <c:v>2</c:v>
                </c:pt>
                <c:pt idx="69">
                  <c:v>4</c:v>
                </c:pt>
                <c:pt idx="70">
                  <c:v>30</c:v>
                </c:pt>
              </c:numCache>
            </c:numRef>
          </c:val>
        </c:ser>
        <c:ser>
          <c:idx val="17"/>
          <c:order val="17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год'!$M$6:$M$77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6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8">
                  <c:v>1</c:v>
                </c:pt>
                <c:pt idx="70">
                  <c:v>1</c:v>
                </c:pt>
                <c:pt idx="71">
                  <c:v>40</c:v>
                </c:pt>
              </c:numCache>
            </c:numRef>
          </c:val>
        </c:ser>
        <c:ser>
          <c:idx val="19"/>
          <c:order val="19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год'!$N$7:$N$77</c:f>
              <c:numCache>
                <c:formatCode>General</c:formatCode>
                <c:ptCount val="71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24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1">
                  <c:v>2</c:v>
                </c:pt>
                <c:pt idx="52">
                  <c:v>2</c:v>
                </c:pt>
                <c:pt idx="54">
                  <c:v>2</c:v>
                </c:pt>
                <c:pt idx="55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6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6</c:v>
                </c:pt>
                <c:pt idx="67">
                  <c:v>2</c:v>
                </c:pt>
                <c:pt idx="69">
                  <c:v>2</c:v>
                </c:pt>
                <c:pt idx="70">
                  <c:v>80</c:v>
                </c:pt>
              </c:numCache>
            </c:numRef>
          </c:val>
        </c:ser>
        <c:ser>
          <c:idx val="20"/>
          <c:order val="20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год'!$O$7:$O$77</c:f>
              <c:numCache>
                <c:formatCode>General</c:formatCode>
                <c:ptCount val="71"/>
                <c:pt idx="0">
                  <c:v>0</c:v>
                </c:pt>
                <c:pt idx="1">
                  <c:v>14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24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2">
                  <c:v>2</c:v>
                </c:pt>
                <c:pt idx="43">
                  <c:v>2</c:v>
                </c:pt>
                <c:pt idx="44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1">
                  <c:v>2</c:v>
                </c:pt>
                <c:pt idx="52">
                  <c:v>2</c:v>
                </c:pt>
                <c:pt idx="54">
                  <c:v>2</c:v>
                </c:pt>
                <c:pt idx="55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6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6</c:v>
                </c:pt>
                <c:pt idx="67">
                  <c:v>2</c:v>
                </c:pt>
                <c:pt idx="69">
                  <c:v>2</c:v>
                </c:pt>
                <c:pt idx="70">
                  <c:v>79</c:v>
                </c:pt>
              </c:numCache>
            </c:numRef>
          </c:val>
        </c:ser>
        <c:ser>
          <c:idx val="21"/>
          <c:order val="21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год'!$Q$6:$Q$77</c:f>
              <c:numCache>
                <c:formatCode>General</c:formatCode>
                <c:ptCount val="72"/>
                <c:pt idx="0">
                  <c:v>0</c:v>
                </c:pt>
                <c:pt idx="2">
                  <c:v>16</c:v>
                </c:pt>
                <c:pt idx="16">
                  <c:v>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800</c:v>
                </c:pt>
                <c:pt idx="24">
                  <c:v>200</c:v>
                </c:pt>
                <c:pt idx="25">
                  <c:v>200</c:v>
                </c:pt>
                <c:pt idx="26">
                  <c:v>400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600</c:v>
                </c:pt>
                <c:pt idx="33">
                  <c:v>200</c:v>
                </c:pt>
                <c:pt idx="34">
                  <c:v>200</c:v>
                </c:pt>
                <c:pt idx="35">
                  <c:v>200</c:v>
                </c:pt>
                <c:pt idx="37">
                  <c:v>600</c:v>
                </c:pt>
                <c:pt idx="39">
                  <c:v>200</c:v>
                </c:pt>
                <c:pt idx="40">
                  <c:v>200</c:v>
                </c:pt>
                <c:pt idx="41">
                  <c:v>400</c:v>
                </c:pt>
                <c:pt idx="43">
                  <c:v>200</c:v>
                </c:pt>
                <c:pt idx="44">
                  <c:v>200</c:v>
                </c:pt>
                <c:pt idx="45">
                  <c:v>400</c:v>
                </c:pt>
                <c:pt idx="47">
                  <c:v>0</c:v>
                </c:pt>
                <c:pt idx="48">
                  <c:v>200</c:v>
                </c:pt>
                <c:pt idx="50">
                  <c:v>200</c:v>
                </c:pt>
                <c:pt idx="52">
                  <c:v>0</c:v>
                </c:pt>
                <c:pt idx="53">
                  <c:v>0</c:v>
                </c:pt>
                <c:pt idx="55">
                  <c:v>200</c:v>
                </c:pt>
                <c:pt idx="56">
                  <c:v>200</c:v>
                </c:pt>
                <c:pt idx="60">
                  <c:v>200</c:v>
                </c:pt>
                <c:pt idx="61">
                  <c:v>200</c:v>
                </c:pt>
                <c:pt idx="63">
                  <c:v>100</c:v>
                </c:pt>
                <c:pt idx="66">
                  <c:v>100</c:v>
                </c:pt>
                <c:pt idx="70">
                  <c:v>0</c:v>
                </c:pt>
                <c:pt idx="71">
                  <c:v>3900</c:v>
                </c:pt>
              </c:numCache>
            </c:numRef>
          </c:val>
        </c:ser>
        <c:ser>
          <c:idx val="24"/>
          <c:order val="24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год'!$S$6:$S$77</c:f>
              <c:numCache>
                <c:formatCode>General</c:formatCode>
                <c:ptCount val="72"/>
                <c:pt idx="0">
                  <c:v>0</c:v>
                </c:pt>
                <c:pt idx="2">
                  <c:v>18</c:v>
                </c:pt>
                <c:pt idx="16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6">
                  <c:v>0</c:v>
                </c:pt>
                <c:pt idx="28">
                  <c:v>2</c:v>
                </c:pt>
                <c:pt idx="31">
                  <c:v>2</c:v>
                </c:pt>
                <c:pt idx="33">
                  <c:v>2</c:v>
                </c:pt>
                <c:pt idx="37">
                  <c:v>2</c:v>
                </c:pt>
                <c:pt idx="40">
                  <c:v>2</c:v>
                </c:pt>
                <c:pt idx="41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50">
                  <c:v>0</c:v>
                </c:pt>
                <c:pt idx="53">
                  <c:v>0</c:v>
                </c:pt>
                <c:pt idx="55">
                  <c:v>2</c:v>
                </c:pt>
                <c:pt idx="56">
                  <c:v>2</c:v>
                </c:pt>
                <c:pt idx="61">
                  <c:v>0</c:v>
                </c:pt>
                <c:pt idx="66">
                  <c:v>0</c:v>
                </c:pt>
                <c:pt idx="70">
                  <c:v>0</c:v>
                </c:pt>
                <c:pt idx="71">
                  <c:v>18</c:v>
                </c:pt>
              </c:numCache>
            </c:numRef>
          </c:val>
        </c:ser>
        <c:ser>
          <c:idx val="25"/>
          <c:order val="25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год'!$U$6:$U$77</c:f>
              <c:numCache>
                <c:formatCode>General</c:formatCode>
                <c:ptCount val="72"/>
                <c:pt idx="0">
                  <c:v>0</c:v>
                </c:pt>
                <c:pt idx="2">
                  <c:v>20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8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6</c:v>
                </c:pt>
                <c:pt idx="52">
                  <c:v>2</c:v>
                </c:pt>
                <c:pt idx="53">
                  <c:v>2</c:v>
                </c:pt>
                <c:pt idx="55">
                  <c:v>2</c:v>
                </c:pt>
                <c:pt idx="56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6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6</c:v>
                </c:pt>
                <c:pt idx="68">
                  <c:v>2</c:v>
                </c:pt>
                <c:pt idx="69">
                  <c:v>2</c:v>
                </c:pt>
                <c:pt idx="70">
                  <c:v>4</c:v>
                </c:pt>
                <c:pt idx="71">
                  <c:v>84</c:v>
                </c:pt>
              </c:numCache>
            </c:numRef>
          </c:val>
        </c:ser>
        <c:ser>
          <c:idx val="26"/>
          <c:order val="26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год'!$W$6:$W$77</c:f>
              <c:numCache>
                <c:formatCode>General</c:formatCode>
                <c:ptCount val="72"/>
                <c:pt idx="0">
                  <c:v>0</c:v>
                </c:pt>
                <c:pt idx="2">
                  <c:v>16</c:v>
                </c:pt>
                <c:pt idx="16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5">
                  <c:v>1</c:v>
                </c:pt>
                <c:pt idx="26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5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6">
                  <c:v>1</c:v>
                </c:pt>
                <c:pt idx="61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3</c:v>
                </c:pt>
                <c:pt idx="68">
                  <c:v>1</c:v>
                </c:pt>
                <c:pt idx="70">
                  <c:v>1</c:v>
                </c:pt>
                <c:pt idx="71">
                  <c:v>25</c:v>
                </c:pt>
              </c:numCache>
            </c:numRef>
          </c:val>
        </c:ser>
        <c:ser>
          <c:idx val="27"/>
          <c:order val="27"/>
          <c:invertIfNegative val="0"/>
          <c:cat>
            <c:multiLvlStrRef>
              <c:f>'2022 год'!$A$7:$B$77</c:f>
              <c:multiLvlStrCache>
                <c:ptCount val="71"/>
                <c:lvl>
                  <c:pt idx="1">
                    <c:v>2</c:v>
                  </c:pt>
                  <c:pt idx="2">
                    <c:v>Усть-Абаканский поссовет</c:v>
                  </c:pt>
                  <c:pt idx="3">
                    <c:v>ул. Кирова школа</c:v>
                  </c:pt>
                  <c:pt idx="4">
                    <c:v>ул. Мира школа</c:v>
                  </c:pt>
                  <c:pt idx="5">
                    <c:v>ул. Урицкого школа</c:v>
                  </c:pt>
                  <c:pt idx="6">
                    <c:v>ул. Спортивная д/с Тополек</c:v>
                  </c:pt>
                  <c:pt idx="7">
                    <c:v>ул. Октябрьская д/с Ромашка</c:v>
                  </c:pt>
                  <c:pt idx="8">
                    <c:v>ул. Октябрьская ДК Дружбы</c:v>
                  </c:pt>
                  <c:pt idx="9">
                    <c:v>ул. 30 лет Победы ДК Гагарина</c:v>
                  </c:pt>
                  <c:pt idx="10">
                    <c:v>ул. 30 лет Победы Поликлинника</c:v>
                  </c:pt>
                  <c:pt idx="11">
                    <c:v>ул. 30 лет Победы д. 8 школа</c:v>
                  </c:pt>
                  <c:pt idx="12">
                    <c:v>ул. 30 лет Победы д. 14 школа</c:v>
                  </c:pt>
                  <c:pt idx="13">
                    <c:v>ул. Гидролизная ст. Химик</c:v>
                  </c:pt>
                  <c:pt idx="14">
                    <c:v>ул. Добровольского ПТУ № 12</c:v>
                  </c:pt>
                  <c:pt idx="15">
                    <c:v>ИТОГО по Усть-Абаканскому п/с</c:v>
                  </c:pt>
                  <c:pt idx="16">
                    <c:v>Калининский сельсовет</c:v>
                  </c:pt>
                  <c:pt idx="17">
                    <c:v>ул. Ленина школа</c:v>
                  </c:pt>
                  <c:pt idx="18">
                    <c:v>ул. Советская школа</c:v>
                  </c:pt>
                  <c:pt idx="19">
                    <c:v>ул. Мира школа Чапаево</c:v>
                  </c:pt>
                  <c:pt idx="20">
                    <c:v>ул. Мира детсад Чапаево</c:v>
                  </c:pt>
                  <c:pt idx="21">
                    <c:v>Итого  по Калиненскому сельсовету</c:v>
                  </c:pt>
                  <c:pt idx="22">
                    <c:v>Расцветовский сельсовет</c:v>
                  </c:pt>
                  <c:pt idx="23">
                    <c:v>ул. Космонавтов школа</c:v>
                  </c:pt>
                  <c:pt idx="24">
                    <c:v>ул. Вишневая школа, детсад</c:v>
                  </c:pt>
                  <c:pt idx="25">
                    <c:v>Итого по Расцветовскому сельсовету</c:v>
                  </c:pt>
                  <c:pt idx="26">
                    <c:v>Опытненский сельсовет</c:v>
                  </c:pt>
                  <c:pt idx="27">
                    <c:v>ул. Гагарина школа</c:v>
                  </c:pt>
                  <c:pt idx="28">
                    <c:v>ул. Пантелеева детсад 1</c:v>
                  </c:pt>
                  <c:pt idx="29">
                    <c:v>ул. Пантелеева детсад 2</c:v>
                  </c:pt>
                  <c:pt idx="30">
                    <c:v>Итого по Опытненскому сельсовету</c:v>
                  </c:pt>
                  <c:pt idx="31">
                    <c:v>Солнечный сельсовет</c:v>
                  </c:pt>
                  <c:pt idx="32">
                    <c:v>с.Красноозерное ул. Школьная школа</c:v>
                  </c:pt>
                  <c:pt idx="33">
                    <c:v>ул. 10-й Пятилетки школа</c:v>
                  </c:pt>
                  <c:pt idx="34">
                    <c:v>ул. 10-й Пятилетки школа в районе кольца</c:v>
                  </c:pt>
                  <c:pt idx="35">
                    <c:v>ул. Мира школа</c:v>
                  </c:pt>
                  <c:pt idx="36">
                    <c:v>Итого по Солнечному сельсовету</c:v>
                  </c:pt>
                  <c:pt idx="37">
                    <c:v>Московский сельсовет</c:v>
                  </c:pt>
                  <c:pt idx="38">
                    <c:v>ул. Степная школа</c:v>
                  </c:pt>
                  <c:pt idx="39">
                    <c:v>ул. Советская</c:v>
                  </c:pt>
                  <c:pt idx="40">
                    <c:v>Итого по  Московскому сельсовету</c:v>
                  </c:pt>
                  <c:pt idx="41">
                    <c:v>Вершино-Биджинский сельсовет</c:v>
                  </c:pt>
                  <c:pt idx="42">
                    <c:v>ул. Школьная школа</c:v>
                  </c:pt>
                  <c:pt idx="43">
                    <c:v>ул. 30 лет Победы детсад</c:v>
                  </c:pt>
                  <c:pt idx="44">
                    <c:v>Итого по Вершино-Биджинскому сельсовету</c:v>
                  </c:pt>
                  <c:pt idx="45">
                    <c:v>Усть-Бюрский сельсовет</c:v>
                  </c:pt>
                  <c:pt idx="46">
                    <c:v>ул. Школьная школа</c:v>
                  </c:pt>
                  <c:pt idx="47">
                    <c:v>ул. Матросова 3 школа</c:v>
                  </c:pt>
                  <c:pt idx="48">
                    <c:v>ул. Пушкина детсад</c:v>
                  </c:pt>
                  <c:pt idx="49">
                    <c:v>Итого по Усть-Бюрскому сельсовету</c:v>
                  </c:pt>
                  <c:pt idx="50">
                    <c:v>Чарковский сельсовет</c:v>
                  </c:pt>
                  <c:pt idx="51">
                    <c:v>ул. Ленина школа</c:v>
                  </c:pt>
                  <c:pt idx="52">
                    <c:v>Итого по Чарковскому сельсовету</c:v>
                  </c:pt>
                  <c:pt idx="53">
                    <c:v>Весенненский сельсовет</c:v>
                  </c:pt>
                  <c:pt idx="54">
                    <c:v>ул. Мира детсад</c:v>
                  </c:pt>
                  <c:pt idx="55">
                    <c:v>Итого по Весенненскому сельсовету</c:v>
                  </c:pt>
                  <c:pt idx="56">
                    <c:v>Доможаковский сельсовет</c:v>
                  </c:pt>
                  <c:pt idx="57">
                    <c:v>ул. Механизаторская школа</c:v>
                  </c:pt>
                  <c:pt idx="58">
                    <c:v>ул. Механизаторская детсад</c:v>
                  </c:pt>
                  <c:pt idx="59">
                    <c:v>пер. Школьный ФАП</c:v>
                  </c:pt>
                  <c:pt idx="60">
                    <c:v>Итого по Доможаковскому сельсовету</c:v>
                  </c:pt>
                  <c:pt idx="61">
                    <c:v>Райковский сельсовет</c:v>
                  </c:pt>
                  <c:pt idx="62">
                    <c:v>ул. 30 лет Победы школа</c:v>
                  </c:pt>
                  <c:pt idx="63">
                    <c:v>ул. Минская детсад</c:v>
                  </c:pt>
                  <c:pt idx="64">
                    <c:v>ул. Совхозная 35 Клуб</c:v>
                  </c:pt>
                  <c:pt idx="65">
                    <c:v>Итого по Райковскому сельсовету</c:v>
                  </c:pt>
                  <c:pt idx="66">
                    <c:v>Сапоговский сельсовет</c:v>
                  </c:pt>
                  <c:pt idx="67">
                    <c:v>ул. Майская школа</c:v>
                  </c:pt>
                  <c:pt idx="68">
                    <c:v>п. Ташиба ул.Зеленая №42</c:v>
                  </c:pt>
                  <c:pt idx="69">
                    <c:v>Итого поСапоговскому сельсовету</c:v>
                  </c:pt>
                  <c:pt idx="70">
                    <c:v>Всего</c:v>
                  </c:pt>
                </c:lvl>
                <c:lvl>
                  <c:pt idx="1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3">
                    <c:v>17</c:v>
                  </c:pt>
                  <c:pt idx="24">
                    <c:v>18</c:v>
                  </c:pt>
                  <c:pt idx="27">
                    <c:v>19</c:v>
                  </c:pt>
                  <c:pt idx="28">
                    <c:v>20</c:v>
                  </c:pt>
                  <c:pt idx="29">
                    <c:v>21</c:v>
                  </c:pt>
                  <c:pt idx="32">
                    <c:v>22</c:v>
                  </c:pt>
                  <c:pt idx="33">
                    <c:v>23</c:v>
                  </c:pt>
                  <c:pt idx="34">
                    <c:v>24</c:v>
                  </c:pt>
                  <c:pt idx="35">
                    <c:v>25</c:v>
                  </c:pt>
                  <c:pt idx="38">
                    <c:v>26</c:v>
                  </c:pt>
                  <c:pt idx="39">
                    <c:v>27</c:v>
                  </c:pt>
                  <c:pt idx="42">
                    <c:v>28</c:v>
                  </c:pt>
                  <c:pt idx="43">
                    <c:v>29</c:v>
                  </c:pt>
                  <c:pt idx="46">
                    <c:v>30</c:v>
                  </c:pt>
                  <c:pt idx="47">
                    <c:v>31</c:v>
                  </c:pt>
                  <c:pt idx="48">
                    <c:v>32</c:v>
                  </c:pt>
                  <c:pt idx="51">
                    <c:v>33</c:v>
                  </c:pt>
                  <c:pt idx="54">
                    <c:v>34</c:v>
                  </c:pt>
                  <c:pt idx="57">
                    <c:v>35</c:v>
                  </c:pt>
                  <c:pt idx="58">
                    <c:v>36</c:v>
                  </c:pt>
                  <c:pt idx="59">
                    <c:v>37</c:v>
                  </c:pt>
                  <c:pt idx="62">
                    <c:v>38</c:v>
                  </c:pt>
                  <c:pt idx="63">
                    <c:v>39</c:v>
                  </c:pt>
                  <c:pt idx="64">
                    <c:v>40</c:v>
                  </c:pt>
                  <c:pt idx="67">
                    <c:v>41</c:v>
                  </c:pt>
                  <c:pt idx="68">
                    <c:v>42</c:v>
                  </c:pt>
                </c:lvl>
              </c:multiLvlStrCache>
            </c:multiLvlStrRef>
          </c:cat>
          <c:val>
            <c:numRef>
              <c:f>'2022 год'!$X$6:$X$77</c:f>
              <c:numCache>
                <c:formatCode>General</c:formatCode>
                <c:ptCount val="72"/>
                <c:pt idx="0">
                  <c:v>0</c:v>
                </c:pt>
                <c:pt idx="2">
                  <c:v>17</c:v>
                </c:pt>
                <c:pt idx="16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5">
                  <c:v>1</c:v>
                </c:pt>
                <c:pt idx="26">
                  <c:v>1</c:v>
                </c:pt>
                <c:pt idx="31">
                  <c:v>0</c:v>
                </c:pt>
                <c:pt idx="34">
                  <c:v>1</c:v>
                </c:pt>
                <c:pt idx="37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5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2">
                  <c:v>1</c:v>
                </c:pt>
                <c:pt idx="53">
                  <c:v>1</c:v>
                </c:pt>
                <c:pt idx="55">
                  <c:v>1</c:v>
                </c:pt>
                <c:pt idx="56">
                  <c:v>1</c:v>
                </c:pt>
                <c:pt idx="61">
                  <c:v>0</c:v>
                </c:pt>
                <c:pt idx="65">
                  <c:v>1</c:v>
                </c:pt>
                <c:pt idx="66">
                  <c:v>1</c:v>
                </c:pt>
                <c:pt idx="70">
                  <c:v>0</c:v>
                </c:pt>
                <c:pt idx="7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68704"/>
        <c:axId val="210570240"/>
      </c:barChart>
      <c:catAx>
        <c:axId val="21056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570240"/>
        <c:crosses val="autoZero"/>
        <c:auto val="1"/>
        <c:lblAlgn val="ctr"/>
        <c:lblOffset val="100"/>
        <c:noMultiLvlLbl val="0"/>
      </c:catAx>
      <c:valAx>
        <c:axId val="21057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5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91" zoomScaleNormal="91" workbookViewId="0">
      <selection activeCell="Z4" sqref="Z4"/>
    </sheetView>
  </sheetViews>
  <sheetFormatPr defaultRowHeight="15" x14ac:dyDescent="0.25"/>
  <cols>
    <col min="1" max="1" width="6.42578125" customWidth="1"/>
    <col min="2" max="2" width="8.7109375" customWidth="1"/>
    <col min="3" max="3" width="33.7109375" customWidth="1"/>
    <col min="4" max="4" width="14.28515625" customWidth="1"/>
    <col min="5" max="5" width="7.140625" customWidth="1"/>
    <col min="6" max="6" width="12.85546875" customWidth="1"/>
    <col min="7" max="7" width="8" customWidth="1"/>
    <col min="8" max="8" width="7.42578125" customWidth="1"/>
    <col min="9" max="9" width="9.7109375" customWidth="1"/>
    <col min="10" max="10" width="7.140625" customWidth="1"/>
    <col min="11" max="11" width="7.5703125" customWidth="1"/>
    <col min="12" max="12" width="12.42578125" customWidth="1"/>
    <col min="13" max="13" width="10.5703125" customWidth="1"/>
    <col min="14" max="14" width="12.85546875" customWidth="1"/>
    <col min="15" max="15" width="11" customWidth="1"/>
    <col min="16" max="16" width="12.140625" customWidth="1"/>
    <col min="17" max="17" width="13.140625" customWidth="1"/>
    <col min="18" max="18" width="11.5703125" customWidth="1"/>
    <col min="19" max="19" width="11.85546875" customWidth="1"/>
    <col min="20" max="20" width="12.85546875" customWidth="1"/>
    <col min="21" max="21" width="17.140625" customWidth="1"/>
    <col min="22" max="22" width="16" customWidth="1"/>
    <col min="23" max="23" width="17.7109375" customWidth="1"/>
    <col min="24" max="24" width="15.140625" customWidth="1"/>
    <col min="25" max="25" width="8.7109375" customWidth="1"/>
    <col min="26" max="26" width="14.140625" customWidth="1"/>
    <col min="27" max="1017" width="8.7109375" customWidth="1"/>
  </cols>
  <sheetData>
    <row r="1" spans="1:29" ht="41.25" customHeight="1" x14ac:dyDescent="0.3">
      <c r="B1" s="68" t="s">
        <v>149</v>
      </c>
      <c r="C1" s="68"/>
      <c r="D1" s="68"/>
      <c r="E1" s="68"/>
      <c r="F1" s="68"/>
      <c r="G1" s="68"/>
      <c r="H1" s="68"/>
      <c r="I1" s="68"/>
      <c r="J1" s="68"/>
      <c r="K1" s="68"/>
      <c r="L1" s="67"/>
      <c r="M1" s="67"/>
      <c r="N1" s="67"/>
      <c r="O1" s="67"/>
      <c r="P1" s="67"/>
      <c r="Q1" s="67"/>
      <c r="R1" s="67"/>
    </row>
    <row r="3" spans="1:29" ht="45.75" customHeight="1" x14ac:dyDescent="0.25">
      <c r="A3" s="69" t="s">
        <v>120</v>
      </c>
      <c r="B3" s="71" t="s">
        <v>119</v>
      </c>
      <c r="C3" s="72"/>
      <c r="D3" s="75" t="s">
        <v>141</v>
      </c>
      <c r="E3" s="77" t="s">
        <v>142</v>
      </c>
      <c r="F3" s="78"/>
      <c r="G3" s="78"/>
      <c r="H3" s="78"/>
      <c r="I3" s="78"/>
      <c r="J3" s="78"/>
      <c r="K3" s="78"/>
      <c r="L3" s="79"/>
      <c r="M3" s="80" t="s">
        <v>135</v>
      </c>
      <c r="N3" s="81"/>
      <c r="O3" s="81"/>
      <c r="P3" s="82"/>
      <c r="Q3" s="89" t="s">
        <v>137</v>
      </c>
      <c r="R3" s="87" t="s">
        <v>140</v>
      </c>
      <c r="S3" s="89" t="s">
        <v>136</v>
      </c>
      <c r="T3" s="87" t="s">
        <v>140</v>
      </c>
      <c r="U3" s="89" t="s">
        <v>138</v>
      </c>
      <c r="V3" s="87" t="s">
        <v>140</v>
      </c>
      <c r="W3" s="121"/>
      <c r="X3" s="121"/>
      <c r="Y3" s="122"/>
      <c r="Z3" s="122"/>
      <c r="AA3" s="122"/>
      <c r="AB3" s="122"/>
      <c r="AC3" s="122"/>
    </row>
    <row r="4" spans="1:29" ht="132.75" customHeight="1" x14ac:dyDescent="0.25">
      <c r="A4" s="70"/>
      <c r="B4" s="73"/>
      <c r="C4" s="74"/>
      <c r="D4" s="76"/>
      <c r="E4" s="40" t="s">
        <v>3</v>
      </c>
      <c r="F4" s="41" t="s">
        <v>4</v>
      </c>
      <c r="G4" s="41" t="s">
        <v>5</v>
      </c>
      <c r="H4" s="41" t="s">
        <v>6</v>
      </c>
      <c r="I4" s="42" t="s">
        <v>118</v>
      </c>
      <c r="J4" s="43" t="s">
        <v>8</v>
      </c>
      <c r="K4" s="43" t="s">
        <v>9</v>
      </c>
      <c r="L4" s="56" t="s">
        <v>140</v>
      </c>
      <c r="M4" s="41" t="s">
        <v>134</v>
      </c>
      <c r="N4" s="44" t="s">
        <v>11</v>
      </c>
      <c r="O4" s="42" t="s">
        <v>12</v>
      </c>
      <c r="P4" s="56" t="s">
        <v>140</v>
      </c>
      <c r="Q4" s="89"/>
      <c r="R4" s="88"/>
      <c r="S4" s="89"/>
      <c r="T4" s="88"/>
      <c r="U4" s="89"/>
      <c r="V4" s="88"/>
      <c r="W4" s="121"/>
      <c r="X4" s="121"/>
      <c r="Y4" s="122"/>
      <c r="Z4" s="122"/>
      <c r="AA4" s="122"/>
      <c r="AB4" s="122"/>
      <c r="AC4" s="122"/>
    </row>
    <row r="5" spans="1:29" ht="20.25" customHeight="1" x14ac:dyDescent="0.25">
      <c r="A5" s="46">
        <v>1</v>
      </c>
      <c r="B5" s="77">
        <v>2</v>
      </c>
      <c r="C5" s="79"/>
      <c r="D5" s="53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47">
        <v>9</v>
      </c>
      <c r="K5" s="47">
        <v>10</v>
      </c>
      <c r="L5" s="57">
        <v>11</v>
      </c>
      <c r="M5" s="47">
        <v>12</v>
      </c>
      <c r="N5" s="47">
        <v>13</v>
      </c>
      <c r="O5" s="47">
        <v>14</v>
      </c>
      <c r="P5" s="57">
        <v>15</v>
      </c>
      <c r="Q5" s="47">
        <v>16</v>
      </c>
      <c r="R5" s="57">
        <v>17</v>
      </c>
      <c r="S5" s="47">
        <v>18</v>
      </c>
      <c r="T5" s="57">
        <v>19</v>
      </c>
      <c r="U5" s="47">
        <v>20</v>
      </c>
      <c r="V5" s="57">
        <v>21</v>
      </c>
      <c r="W5" s="123"/>
      <c r="X5" s="123"/>
      <c r="Y5" s="122"/>
      <c r="Z5" s="122"/>
      <c r="AA5" s="122"/>
      <c r="AB5" s="122"/>
      <c r="AC5" s="122"/>
    </row>
    <row r="6" spans="1:29" ht="24" customHeight="1" x14ac:dyDescent="0.25">
      <c r="A6" s="34"/>
      <c r="B6" s="86" t="s">
        <v>20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33"/>
      <c r="W6" s="124"/>
      <c r="X6" s="124"/>
      <c r="Y6" s="122"/>
      <c r="Z6" s="122"/>
      <c r="AA6" s="122"/>
      <c r="AB6" s="122"/>
      <c r="AC6" s="122"/>
    </row>
    <row r="7" spans="1:29" ht="15.75" x14ac:dyDescent="0.25">
      <c r="A7" s="35">
        <v>1</v>
      </c>
      <c r="B7" s="83" t="s">
        <v>21</v>
      </c>
      <c r="C7" s="84"/>
      <c r="D7" s="38"/>
      <c r="E7" s="36"/>
      <c r="F7" s="36"/>
      <c r="G7" s="36"/>
      <c r="H7" s="36"/>
      <c r="I7" s="36"/>
      <c r="J7" s="36"/>
      <c r="K7" s="36"/>
      <c r="L7" s="50"/>
      <c r="M7" s="36">
        <v>1</v>
      </c>
      <c r="N7" s="36">
        <v>2</v>
      </c>
      <c r="O7" s="36">
        <v>2</v>
      </c>
      <c r="P7" s="50"/>
      <c r="Q7" s="36"/>
      <c r="R7" s="50"/>
      <c r="S7" s="36"/>
      <c r="T7" s="50"/>
      <c r="U7" s="36">
        <v>2</v>
      </c>
      <c r="V7" s="50"/>
      <c r="W7" s="36"/>
      <c r="X7" s="36"/>
      <c r="Y7" s="122"/>
      <c r="Z7" s="122"/>
      <c r="AA7" s="122"/>
      <c r="AB7" s="122"/>
      <c r="AC7" s="122"/>
    </row>
    <row r="8" spans="1:29" ht="25.5" customHeight="1" x14ac:dyDescent="0.25">
      <c r="A8" s="35">
        <v>2</v>
      </c>
      <c r="B8" s="83" t="s">
        <v>24</v>
      </c>
      <c r="C8" s="84"/>
      <c r="D8" s="38"/>
      <c r="E8" s="36"/>
      <c r="F8" s="36"/>
      <c r="G8" s="36"/>
      <c r="H8" s="36"/>
      <c r="I8" s="36"/>
      <c r="J8" s="36"/>
      <c r="K8" s="36"/>
      <c r="L8" s="50"/>
      <c r="M8" s="36">
        <v>1</v>
      </c>
      <c r="N8" s="36">
        <v>2</v>
      </c>
      <c r="O8" s="36">
        <v>2</v>
      </c>
      <c r="P8" s="50"/>
      <c r="Q8" s="36"/>
      <c r="R8" s="50"/>
      <c r="S8" s="36"/>
      <c r="T8" s="50"/>
      <c r="U8" s="36">
        <v>2</v>
      </c>
      <c r="V8" s="50"/>
      <c r="W8" s="36"/>
      <c r="X8" s="36"/>
      <c r="Y8" s="122"/>
      <c r="Z8" s="122"/>
      <c r="AA8" s="122"/>
      <c r="AB8" s="122"/>
      <c r="AC8" s="122"/>
    </row>
    <row r="9" spans="1:29" ht="24" customHeight="1" x14ac:dyDescent="0.25">
      <c r="A9" s="35">
        <v>3</v>
      </c>
      <c r="B9" s="83" t="s">
        <v>26</v>
      </c>
      <c r="C9" s="84"/>
      <c r="D9" s="38"/>
      <c r="E9" s="36"/>
      <c r="F9" s="36"/>
      <c r="G9" s="36"/>
      <c r="H9" s="36"/>
      <c r="I9" s="36"/>
      <c r="J9" s="36"/>
      <c r="K9" s="36"/>
      <c r="L9" s="50"/>
      <c r="M9" s="36">
        <v>1</v>
      </c>
      <c r="N9" s="36">
        <v>2</v>
      </c>
      <c r="O9" s="36">
        <v>2</v>
      </c>
      <c r="P9" s="50"/>
      <c r="Q9" s="36"/>
      <c r="R9" s="50"/>
      <c r="S9" s="36"/>
      <c r="T9" s="50"/>
      <c r="U9" s="36">
        <v>2</v>
      </c>
      <c r="V9" s="62"/>
      <c r="W9" s="36"/>
      <c r="X9" s="36"/>
      <c r="Y9" s="122"/>
      <c r="Z9" s="122"/>
      <c r="AA9" s="122"/>
      <c r="AB9" s="122"/>
      <c r="AC9" s="122"/>
    </row>
    <row r="10" spans="1:29" ht="23.25" customHeight="1" x14ac:dyDescent="0.25">
      <c r="A10" s="35">
        <v>4</v>
      </c>
      <c r="B10" s="83" t="s">
        <v>27</v>
      </c>
      <c r="C10" s="84"/>
      <c r="D10" s="38"/>
      <c r="E10" s="36"/>
      <c r="F10" s="36"/>
      <c r="G10" s="36"/>
      <c r="H10" s="36"/>
      <c r="I10" s="36"/>
      <c r="J10" s="36"/>
      <c r="K10" s="36"/>
      <c r="L10" s="50"/>
      <c r="M10" s="36">
        <v>1</v>
      </c>
      <c r="N10" s="36">
        <v>2</v>
      </c>
      <c r="O10" s="36">
        <v>2</v>
      </c>
      <c r="P10" s="50"/>
      <c r="Q10" s="36"/>
      <c r="R10" s="50"/>
      <c r="S10" s="36"/>
      <c r="T10" s="50"/>
      <c r="U10" s="36">
        <v>2</v>
      </c>
      <c r="V10" s="50"/>
      <c r="W10" s="36"/>
      <c r="X10" s="36"/>
      <c r="Y10" s="122"/>
      <c r="Z10" s="122"/>
      <c r="AA10" s="122"/>
      <c r="AB10" s="122"/>
      <c r="AC10" s="122"/>
    </row>
    <row r="11" spans="1:29" ht="15.75" x14ac:dyDescent="0.25">
      <c r="A11" s="35">
        <v>5</v>
      </c>
      <c r="B11" s="83" t="s">
        <v>28</v>
      </c>
      <c r="C11" s="84"/>
      <c r="D11" s="38"/>
      <c r="E11" s="36"/>
      <c r="F11" s="36"/>
      <c r="G11" s="36"/>
      <c r="H11" s="36"/>
      <c r="I11" s="36"/>
      <c r="J11" s="36"/>
      <c r="K11" s="36"/>
      <c r="L11" s="50"/>
      <c r="M11" s="36">
        <v>1</v>
      </c>
      <c r="N11" s="36">
        <v>2</v>
      </c>
      <c r="O11" s="36">
        <v>2</v>
      </c>
      <c r="P11" s="50"/>
      <c r="Q11" s="36"/>
      <c r="R11" s="50"/>
      <c r="S11" s="36"/>
      <c r="T11" s="50"/>
      <c r="U11" s="36">
        <v>2</v>
      </c>
      <c r="V11" s="50"/>
      <c r="W11" s="36"/>
      <c r="X11" s="36"/>
      <c r="Y11" s="122"/>
      <c r="Z11" s="122"/>
      <c r="AA11" s="122"/>
      <c r="AB11" s="122"/>
      <c r="AC11" s="122"/>
    </row>
    <row r="12" spans="1:29" ht="15.75" x14ac:dyDescent="0.25">
      <c r="A12" s="35">
        <v>6</v>
      </c>
      <c r="B12" s="83" t="s">
        <v>32</v>
      </c>
      <c r="C12" s="84"/>
      <c r="D12" s="38"/>
      <c r="E12" s="36"/>
      <c r="F12" s="36"/>
      <c r="G12" s="36"/>
      <c r="H12" s="36"/>
      <c r="I12" s="36"/>
      <c r="J12" s="36"/>
      <c r="K12" s="36"/>
      <c r="L12" s="50"/>
      <c r="M12" s="36">
        <v>1</v>
      </c>
      <c r="N12" s="36">
        <v>2</v>
      </c>
      <c r="O12" s="36">
        <v>2</v>
      </c>
      <c r="P12" s="50"/>
      <c r="Q12" s="36"/>
      <c r="R12" s="50"/>
      <c r="S12" s="36"/>
      <c r="T12" s="50"/>
      <c r="U12" s="36">
        <v>2</v>
      </c>
      <c r="V12" s="50"/>
      <c r="W12" s="36"/>
      <c r="X12" s="36"/>
      <c r="Y12" s="122"/>
      <c r="Z12" s="122"/>
      <c r="AA12" s="122"/>
      <c r="AB12" s="122"/>
      <c r="AC12" s="122"/>
    </row>
    <row r="13" spans="1:29" ht="15.75" x14ac:dyDescent="0.25">
      <c r="A13" s="35">
        <v>7</v>
      </c>
      <c r="B13" s="83" t="s">
        <v>33</v>
      </c>
      <c r="C13" s="84"/>
      <c r="D13" s="38"/>
      <c r="E13" s="36"/>
      <c r="F13" s="36"/>
      <c r="G13" s="36"/>
      <c r="H13" s="36"/>
      <c r="I13" s="36"/>
      <c r="J13" s="36"/>
      <c r="K13" s="36"/>
      <c r="L13" s="50"/>
      <c r="M13" s="36">
        <v>1</v>
      </c>
      <c r="N13" s="36">
        <v>2</v>
      </c>
      <c r="O13" s="36">
        <v>2</v>
      </c>
      <c r="P13" s="50"/>
      <c r="Q13" s="36"/>
      <c r="R13" s="50"/>
      <c r="S13" s="36"/>
      <c r="T13" s="50"/>
      <c r="U13" s="36">
        <v>2</v>
      </c>
      <c r="V13" s="50"/>
      <c r="W13" s="36"/>
      <c r="X13" s="36"/>
      <c r="Y13" s="122"/>
      <c r="Z13" s="122"/>
      <c r="AA13" s="122"/>
      <c r="AB13" s="122"/>
      <c r="AC13" s="122"/>
    </row>
    <row r="14" spans="1:29" ht="15.75" x14ac:dyDescent="0.25">
      <c r="A14" s="35"/>
      <c r="B14" s="90" t="s">
        <v>121</v>
      </c>
      <c r="C14" s="91"/>
      <c r="D14" s="64">
        <f>L14+P14+R14+T14+V14</f>
        <v>3157868</v>
      </c>
      <c r="E14" s="37">
        <f>E7+E8+E9+E10+E11+E12+E13</f>
        <v>0</v>
      </c>
      <c r="F14" s="37">
        <f t="shared" ref="F14:O14" si="0">F7+F8+F9+F10+F11+F12+F13</f>
        <v>0</v>
      </c>
      <c r="G14" s="37">
        <f t="shared" si="0"/>
        <v>0</v>
      </c>
      <c r="H14" s="37">
        <f t="shared" si="0"/>
        <v>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51">
        <f>(E14+F14+G14+H14+I14+J14+K14)*13000</f>
        <v>0</v>
      </c>
      <c r="M14" s="37">
        <f t="shared" si="0"/>
        <v>7</v>
      </c>
      <c r="N14" s="37">
        <f t="shared" si="0"/>
        <v>14</v>
      </c>
      <c r="O14" s="37">
        <f t="shared" si="0"/>
        <v>14</v>
      </c>
      <c r="P14" s="51">
        <f>M14*32000</f>
        <v>224000</v>
      </c>
      <c r="Q14" s="37">
        <f>Q7+Q8+Q9+Q10+Q11+Q12+Q13</f>
        <v>0</v>
      </c>
      <c r="R14" s="51">
        <v>0</v>
      </c>
      <c r="S14" s="37">
        <f>S7+S8+S9+S10+S11+S12+S13</f>
        <v>0</v>
      </c>
      <c r="T14" s="51">
        <v>0</v>
      </c>
      <c r="U14" s="37">
        <f>U7+U8+U9+U10+U11+U12+U13</f>
        <v>14</v>
      </c>
      <c r="V14" s="51">
        <f>U14*209562</f>
        <v>2933868</v>
      </c>
      <c r="W14" s="37"/>
      <c r="X14" s="37"/>
      <c r="Y14" s="122"/>
      <c r="Z14" s="122"/>
      <c r="AA14" s="122"/>
      <c r="AB14" s="122"/>
      <c r="AC14" s="122"/>
    </row>
    <row r="15" spans="1:29" ht="18.75" x14ac:dyDescent="0.25">
      <c r="A15" s="35"/>
      <c r="B15" s="92" t="s">
        <v>59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54"/>
      <c r="W15" s="125"/>
      <c r="X15" s="126"/>
      <c r="Y15" s="122"/>
      <c r="Z15" s="122"/>
      <c r="AA15" s="122"/>
      <c r="AB15" s="122"/>
      <c r="AC15" s="122"/>
    </row>
    <row r="16" spans="1:29" ht="15.75" x14ac:dyDescent="0.25">
      <c r="A16" s="35">
        <v>8</v>
      </c>
      <c r="B16" s="83" t="s">
        <v>60</v>
      </c>
      <c r="C16" s="84"/>
      <c r="D16" s="38"/>
      <c r="E16" s="36"/>
      <c r="F16" s="36"/>
      <c r="G16" s="36"/>
      <c r="H16" s="36"/>
      <c r="I16" s="36"/>
      <c r="J16" s="36"/>
      <c r="K16" s="36"/>
      <c r="L16" s="50"/>
      <c r="M16" s="36">
        <v>1</v>
      </c>
      <c r="N16" s="36">
        <v>2</v>
      </c>
      <c r="O16" s="36">
        <v>2</v>
      </c>
      <c r="P16" s="50"/>
      <c r="Q16" s="36">
        <v>200</v>
      </c>
      <c r="R16" s="50"/>
      <c r="S16" s="36"/>
      <c r="T16" s="50"/>
      <c r="U16" s="36">
        <v>2</v>
      </c>
      <c r="V16" s="50"/>
      <c r="W16" s="36"/>
      <c r="X16" s="36"/>
      <c r="Y16" s="122"/>
      <c r="Z16" s="122"/>
      <c r="AA16" s="122"/>
      <c r="AB16" s="122"/>
      <c r="AC16" s="122"/>
    </row>
    <row r="17" spans="1:29" ht="15.75" x14ac:dyDescent="0.25">
      <c r="A17" s="35">
        <v>9</v>
      </c>
      <c r="B17" s="83" t="s">
        <v>61</v>
      </c>
      <c r="C17" s="84"/>
      <c r="D17" s="38"/>
      <c r="E17" s="36"/>
      <c r="F17" s="36"/>
      <c r="G17" s="36"/>
      <c r="H17" s="36"/>
      <c r="I17" s="36"/>
      <c r="J17" s="36"/>
      <c r="K17" s="36"/>
      <c r="L17" s="50"/>
      <c r="M17" s="36">
        <v>1</v>
      </c>
      <c r="N17" s="36">
        <v>2</v>
      </c>
      <c r="O17" s="36">
        <v>2</v>
      </c>
      <c r="P17" s="50"/>
      <c r="Q17" s="36">
        <v>200</v>
      </c>
      <c r="R17" s="50"/>
      <c r="S17" s="36">
        <v>2</v>
      </c>
      <c r="T17" s="50"/>
      <c r="U17" s="36">
        <v>2</v>
      </c>
      <c r="V17" s="50"/>
      <c r="W17" s="36"/>
      <c r="X17" s="36"/>
      <c r="Y17" s="122"/>
      <c r="Z17" s="122"/>
      <c r="AA17" s="122"/>
      <c r="AB17" s="122"/>
      <c r="AC17" s="122"/>
    </row>
    <row r="18" spans="1:29" ht="15.75" x14ac:dyDescent="0.25">
      <c r="A18" s="35">
        <v>10</v>
      </c>
      <c r="B18" s="83" t="s">
        <v>62</v>
      </c>
      <c r="C18" s="84"/>
      <c r="D18" s="38"/>
      <c r="E18" s="36"/>
      <c r="F18" s="36"/>
      <c r="G18" s="36"/>
      <c r="H18" s="36"/>
      <c r="I18" s="36"/>
      <c r="J18" s="36"/>
      <c r="K18" s="36"/>
      <c r="L18" s="50"/>
      <c r="M18" s="36">
        <v>1</v>
      </c>
      <c r="N18" s="36">
        <v>2</v>
      </c>
      <c r="O18" s="36">
        <v>2</v>
      </c>
      <c r="P18" s="50"/>
      <c r="Q18" s="36">
        <v>200</v>
      </c>
      <c r="R18" s="50"/>
      <c r="S18" s="36">
        <v>2</v>
      </c>
      <c r="T18" s="50"/>
      <c r="U18" s="36">
        <v>2</v>
      </c>
      <c r="V18" s="50"/>
      <c r="W18" s="36"/>
      <c r="X18" s="36"/>
      <c r="Y18" s="122"/>
      <c r="Z18" s="122"/>
      <c r="AA18" s="122"/>
      <c r="AB18" s="122"/>
      <c r="AC18" s="122"/>
    </row>
    <row r="19" spans="1:29" ht="15.75" x14ac:dyDescent="0.25">
      <c r="A19" s="35">
        <v>11</v>
      </c>
      <c r="B19" s="83" t="s">
        <v>63</v>
      </c>
      <c r="C19" s="84"/>
      <c r="D19" s="38"/>
      <c r="E19" s="36"/>
      <c r="F19" s="36"/>
      <c r="G19" s="36"/>
      <c r="H19" s="36"/>
      <c r="I19" s="36"/>
      <c r="J19" s="36"/>
      <c r="K19" s="36"/>
      <c r="L19" s="50"/>
      <c r="M19" s="36">
        <v>1</v>
      </c>
      <c r="N19" s="36">
        <v>2</v>
      </c>
      <c r="O19" s="36">
        <v>2</v>
      </c>
      <c r="P19" s="50"/>
      <c r="Q19" s="36">
        <v>200</v>
      </c>
      <c r="R19" s="50"/>
      <c r="S19" s="36">
        <v>2</v>
      </c>
      <c r="T19" s="50"/>
      <c r="U19" s="36">
        <v>2</v>
      </c>
      <c r="V19" s="50"/>
      <c r="W19" s="36"/>
      <c r="X19" s="36"/>
      <c r="Y19" s="122"/>
      <c r="Z19" s="122"/>
      <c r="AA19" s="122"/>
      <c r="AB19" s="122"/>
      <c r="AC19" s="122"/>
    </row>
    <row r="20" spans="1:29" ht="15.75" x14ac:dyDescent="0.25">
      <c r="A20" s="35"/>
      <c r="B20" s="90" t="s">
        <v>122</v>
      </c>
      <c r="C20" s="91"/>
      <c r="D20" s="32">
        <f>L20+P20+R20+T20+V20</f>
        <v>4230712</v>
      </c>
      <c r="E20" s="37">
        <f t="shared" ref="E20:K20" si="1">E16+E17+E18+E19</f>
        <v>0</v>
      </c>
      <c r="F20" s="37">
        <f t="shared" si="1"/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7">
        <f t="shared" si="1"/>
        <v>0</v>
      </c>
      <c r="K20" s="37">
        <f t="shared" si="1"/>
        <v>0</v>
      </c>
      <c r="L20" s="51">
        <f>(E20+F20+G20+H20+I20+J20+K20)*13000</f>
        <v>0</v>
      </c>
      <c r="M20" s="37">
        <f>M16+M17+M18+M19</f>
        <v>4</v>
      </c>
      <c r="N20" s="37">
        <f t="shared" ref="N20:U20" si="2">N16+N17+N18+N19</f>
        <v>8</v>
      </c>
      <c r="O20" s="37">
        <f t="shared" si="2"/>
        <v>8</v>
      </c>
      <c r="P20" s="51">
        <f>M20*32000</f>
        <v>128000</v>
      </c>
      <c r="Q20" s="37">
        <f t="shared" si="2"/>
        <v>800</v>
      </c>
      <c r="R20" s="51">
        <f>4*418559</f>
        <v>1674236</v>
      </c>
      <c r="S20" s="37">
        <f t="shared" si="2"/>
        <v>6</v>
      </c>
      <c r="T20" s="51">
        <f>S20*125330</f>
        <v>751980</v>
      </c>
      <c r="U20" s="37">
        <f t="shared" si="2"/>
        <v>8</v>
      </c>
      <c r="V20" s="51">
        <f>U20*209562</f>
        <v>1676496</v>
      </c>
      <c r="W20" s="37"/>
      <c r="X20" s="37"/>
      <c r="Y20" s="122"/>
      <c r="Z20" s="122"/>
      <c r="AA20" s="122"/>
      <c r="AB20" s="122"/>
      <c r="AC20" s="122"/>
    </row>
    <row r="21" spans="1:29" ht="18.75" x14ac:dyDescent="0.25">
      <c r="A21" s="34"/>
      <c r="B21" s="92" t="s">
        <v>65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54"/>
      <c r="W21" s="125"/>
      <c r="X21" s="126"/>
      <c r="Y21" s="122"/>
      <c r="Z21" s="122"/>
      <c r="AA21" s="122"/>
      <c r="AB21" s="122"/>
      <c r="AC21" s="122"/>
    </row>
    <row r="22" spans="1:29" ht="15.75" x14ac:dyDescent="0.25">
      <c r="A22" s="35">
        <v>12</v>
      </c>
      <c r="B22" s="83" t="s">
        <v>66</v>
      </c>
      <c r="C22" s="84"/>
      <c r="D22" s="38"/>
      <c r="E22" s="36"/>
      <c r="F22" s="36"/>
      <c r="G22" s="36"/>
      <c r="H22" s="36"/>
      <c r="I22" s="36"/>
      <c r="J22" s="36"/>
      <c r="K22" s="36"/>
      <c r="L22" s="50"/>
      <c r="M22" s="36">
        <v>1</v>
      </c>
      <c r="N22" s="36">
        <v>2</v>
      </c>
      <c r="O22" s="36">
        <v>2</v>
      </c>
      <c r="P22" s="50"/>
      <c r="Q22" s="36">
        <v>200</v>
      </c>
      <c r="R22" s="50"/>
      <c r="S22" s="36"/>
      <c r="T22" s="50"/>
      <c r="U22" s="36">
        <v>2</v>
      </c>
      <c r="V22" s="50"/>
      <c r="W22" s="36"/>
      <c r="X22" s="36"/>
      <c r="Y22" s="122"/>
      <c r="Z22" s="122"/>
      <c r="AA22" s="122"/>
      <c r="AB22" s="122"/>
      <c r="AC22" s="122"/>
    </row>
    <row r="23" spans="1:29" ht="15.75" x14ac:dyDescent="0.25">
      <c r="A23" s="35">
        <v>13</v>
      </c>
      <c r="B23" s="83" t="s">
        <v>67</v>
      </c>
      <c r="C23" s="84"/>
      <c r="D23" s="38"/>
      <c r="E23" s="36"/>
      <c r="F23" s="36"/>
      <c r="G23" s="36"/>
      <c r="H23" s="36"/>
      <c r="I23" s="36"/>
      <c r="J23" s="36"/>
      <c r="K23" s="36"/>
      <c r="L23" s="50"/>
      <c r="M23" s="36">
        <v>1</v>
      </c>
      <c r="N23" s="36">
        <v>2</v>
      </c>
      <c r="O23" s="36">
        <v>2</v>
      </c>
      <c r="P23" s="50"/>
      <c r="Q23" s="36">
        <v>200</v>
      </c>
      <c r="R23" s="50"/>
      <c r="S23" s="36"/>
      <c r="T23" s="50"/>
      <c r="U23" s="36">
        <v>2</v>
      </c>
      <c r="V23" s="50"/>
      <c r="W23" s="36"/>
      <c r="X23" s="36"/>
      <c r="Y23" s="122"/>
      <c r="Z23" s="122"/>
      <c r="AA23" s="122"/>
      <c r="AB23" s="122"/>
      <c r="AC23" s="122"/>
    </row>
    <row r="24" spans="1:29" ht="15.75" x14ac:dyDescent="0.25">
      <c r="A24" s="35"/>
      <c r="B24" s="90" t="s">
        <v>123</v>
      </c>
      <c r="C24" s="91"/>
      <c r="D24" s="32">
        <f>L24+P24+R24+T24+V24</f>
        <v>1739366</v>
      </c>
      <c r="E24" s="37">
        <f t="shared" ref="E24:K24" si="3">E22+E23</f>
        <v>0</v>
      </c>
      <c r="F24" s="37">
        <f t="shared" si="3"/>
        <v>0</v>
      </c>
      <c r="G24" s="37">
        <f t="shared" si="3"/>
        <v>0</v>
      </c>
      <c r="H24" s="37">
        <f t="shared" si="3"/>
        <v>0</v>
      </c>
      <c r="I24" s="37">
        <f t="shared" si="3"/>
        <v>0</v>
      </c>
      <c r="J24" s="37">
        <f t="shared" si="3"/>
        <v>0</v>
      </c>
      <c r="K24" s="37">
        <f t="shared" si="3"/>
        <v>0</v>
      </c>
      <c r="L24" s="51">
        <f>(E24+F24+G24+H24+I24+J24+K24)*13000</f>
        <v>0</v>
      </c>
      <c r="M24" s="37">
        <f>M22+M23</f>
        <v>2</v>
      </c>
      <c r="N24" s="37">
        <f t="shared" ref="N24:U24" si="4">N22+N23</f>
        <v>4</v>
      </c>
      <c r="O24" s="37">
        <f t="shared" si="4"/>
        <v>4</v>
      </c>
      <c r="P24" s="51">
        <f>M24*32000</f>
        <v>64000</v>
      </c>
      <c r="Q24" s="37">
        <f t="shared" si="4"/>
        <v>400</v>
      </c>
      <c r="R24" s="51">
        <f>2*418559</f>
        <v>837118</v>
      </c>
      <c r="S24" s="37">
        <f t="shared" si="4"/>
        <v>0</v>
      </c>
      <c r="T24" s="51">
        <f>S24*125330</f>
        <v>0</v>
      </c>
      <c r="U24" s="37">
        <f t="shared" si="4"/>
        <v>4</v>
      </c>
      <c r="V24" s="51">
        <f>U24*209562</f>
        <v>838248</v>
      </c>
      <c r="W24" s="37"/>
      <c r="X24" s="37"/>
      <c r="Y24" s="122"/>
      <c r="Z24" s="122"/>
      <c r="AA24" s="122"/>
      <c r="AB24" s="122"/>
      <c r="AC24" s="122"/>
    </row>
    <row r="25" spans="1:29" ht="18.75" x14ac:dyDescent="0.25">
      <c r="A25" s="35"/>
      <c r="B25" s="92" t="s">
        <v>68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54"/>
      <c r="W25" s="125"/>
      <c r="X25" s="126"/>
      <c r="Y25" s="122"/>
      <c r="Z25" s="122"/>
      <c r="AA25" s="122"/>
      <c r="AB25" s="122"/>
      <c r="AC25" s="122"/>
    </row>
    <row r="26" spans="1:29" ht="15.75" x14ac:dyDescent="0.25">
      <c r="A26" s="35">
        <v>14</v>
      </c>
      <c r="B26" s="83" t="s">
        <v>69</v>
      </c>
      <c r="C26" s="84"/>
      <c r="D26" s="38"/>
      <c r="E26" s="36">
        <v>2</v>
      </c>
      <c r="F26" s="36">
        <v>4</v>
      </c>
      <c r="G26" s="36">
        <v>2</v>
      </c>
      <c r="H26" s="36">
        <v>2</v>
      </c>
      <c r="I26" s="36">
        <v>4</v>
      </c>
      <c r="J26" s="36">
        <v>2</v>
      </c>
      <c r="K26" s="36">
        <v>2</v>
      </c>
      <c r="L26" s="50"/>
      <c r="M26" s="36">
        <v>1</v>
      </c>
      <c r="N26" s="36">
        <v>2</v>
      </c>
      <c r="O26" s="36">
        <v>2</v>
      </c>
      <c r="P26" s="50"/>
      <c r="Q26" s="36">
        <v>200</v>
      </c>
      <c r="R26" s="50"/>
      <c r="S26" s="36">
        <v>2</v>
      </c>
      <c r="T26" s="50"/>
      <c r="U26" s="36">
        <v>2</v>
      </c>
      <c r="V26" s="50"/>
      <c r="W26" s="36"/>
      <c r="X26" s="36"/>
      <c r="Y26" s="122"/>
      <c r="Z26" s="122"/>
      <c r="AA26" s="122"/>
      <c r="AB26" s="122"/>
      <c r="AC26" s="122"/>
    </row>
    <row r="27" spans="1:29" ht="19.5" customHeight="1" x14ac:dyDescent="0.25">
      <c r="A27" s="35">
        <v>15</v>
      </c>
      <c r="B27" s="83" t="s">
        <v>71</v>
      </c>
      <c r="C27" s="84"/>
      <c r="D27" s="38"/>
      <c r="E27" s="36">
        <v>2</v>
      </c>
      <c r="F27" s="36">
        <v>4</v>
      </c>
      <c r="G27" s="36">
        <v>2</v>
      </c>
      <c r="H27" s="36">
        <v>2</v>
      </c>
      <c r="I27" s="36">
        <v>4</v>
      </c>
      <c r="J27" s="36">
        <v>2</v>
      </c>
      <c r="K27" s="36">
        <v>2</v>
      </c>
      <c r="L27" s="50"/>
      <c r="M27" s="36">
        <v>1</v>
      </c>
      <c r="N27" s="36">
        <v>2</v>
      </c>
      <c r="O27" s="36">
        <v>2</v>
      </c>
      <c r="P27" s="50"/>
      <c r="Q27" s="36">
        <v>200</v>
      </c>
      <c r="R27" s="50"/>
      <c r="S27" s="36"/>
      <c r="T27" s="50"/>
      <c r="U27" s="36">
        <v>2</v>
      </c>
      <c r="V27" s="50"/>
      <c r="W27" s="36"/>
      <c r="X27" s="36"/>
      <c r="Y27" s="122"/>
      <c r="Z27" s="122"/>
      <c r="AA27" s="122"/>
      <c r="AB27" s="122"/>
      <c r="AC27" s="122"/>
    </row>
    <row r="28" spans="1:29" ht="15.75" x14ac:dyDescent="0.25">
      <c r="A28" s="35">
        <v>16</v>
      </c>
      <c r="B28" s="83" t="s">
        <v>72</v>
      </c>
      <c r="C28" s="84"/>
      <c r="D28" s="38"/>
      <c r="E28" s="36">
        <v>2</v>
      </c>
      <c r="F28" s="36">
        <v>4</v>
      </c>
      <c r="G28" s="36">
        <v>2</v>
      </c>
      <c r="H28" s="36">
        <v>2</v>
      </c>
      <c r="I28" s="36">
        <v>4</v>
      </c>
      <c r="J28" s="36">
        <v>2</v>
      </c>
      <c r="K28" s="36">
        <v>2</v>
      </c>
      <c r="L28" s="50"/>
      <c r="M28" s="36">
        <v>1</v>
      </c>
      <c r="N28" s="36">
        <v>2</v>
      </c>
      <c r="O28" s="36">
        <v>2</v>
      </c>
      <c r="P28" s="50"/>
      <c r="Q28" s="36">
        <v>200</v>
      </c>
      <c r="R28" s="50"/>
      <c r="S28" s="36"/>
      <c r="T28" s="50"/>
      <c r="U28" s="36">
        <v>2</v>
      </c>
      <c r="V28" s="50"/>
      <c r="W28" s="36"/>
      <c r="X28" s="36"/>
      <c r="Y28" s="122"/>
      <c r="Z28" s="122"/>
      <c r="AA28" s="122"/>
      <c r="AB28" s="122"/>
      <c r="AC28" s="122"/>
    </row>
    <row r="29" spans="1:29" ht="15.75" x14ac:dyDescent="0.25">
      <c r="A29" s="35"/>
      <c r="B29" s="90" t="s">
        <v>124</v>
      </c>
      <c r="C29" s="91"/>
      <c r="D29" s="32">
        <f>L29+P29+R29+T29+V29</f>
        <v>3561709</v>
      </c>
      <c r="E29" s="37">
        <f>E26+E27+E28</f>
        <v>6</v>
      </c>
      <c r="F29" s="37">
        <f t="shared" ref="F29:U29" si="5">F26+F27+F28</f>
        <v>12</v>
      </c>
      <c r="G29" s="37">
        <f t="shared" si="5"/>
        <v>6</v>
      </c>
      <c r="H29" s="37">
        <f t="shared" si="5"/>
        <v>6</v>
      </c>
      <c r="I29" s="37">
        <f t="shared" si="5"/>
        <v>12</v>
      </c>
      <c r="J29" s="37">
        <f t="shared" si="5"/>
        <v>6</v>
      </c>
      <c r="K29" s="37">
        <f t="shared" si="5"/>
        <v>6</v>
      </c>
      <c r="L29" s="51">
        <f>(E29+F29+G29+H29+I29+J29+K29)*13000</f>
        <v>702000</v>
      </c>
      <c r="M29" s="37">
        <f t="shared" si="5"/>
        <v>3</v>
      </c>
      <c r="N29" s="37">
        <f t="shared" si="5"/>
        <v>6</v>
      </c>
      <c r="O29" s="37">
        <f t="shared" si="5"/>
        <v>6</v>
      </c>
      <c r="P29" s="51">
        <f>M29*32000</f>
        <v>96000</v>
      </c>
      <c r="Q29" s="37">
        <f t="shared" si="5"/>
        <v>600</v>
      </c>
      <c r="R29" s="51">
        <f>3*418559</f>
        <v>1255677</v>
      </c>
      <c r="S29" s="37">
        <f t="shared" si="5"/>
        <v>2</v>
      </c>
      <c r="T29" s="51">
        <f>S29*125330</f>
        <v>250660</v>
      </c>
      <c r="U29" s="37">
        <f t="shared" si="5"/>
        <v>6</v>
      </c>
      <c r="V29" s="51">
        <f>U29*209562</f>
        <v>1257372</v>
      </c>
      <c r="W29" s="37"/>
      <c r="X29" s="37"/>
      <c r="Y29" s="122"/>
      <c r="Z29" s="122"/>
      <c r="AA29" s="122"/>
      <c r="AB29" s="122"/>
      <c r="AC29" s="122"/>
    </row>
    <row r="30" spans="1:29" ht="18.75" x14ac:dyDescent="0.25">
      <c r="A30" s="35"/>
      <c r="B30" s="92" t="s">
        <v>73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54"/>
      <c r="W30" s="125"/>
      <c r="X30" s="126"/>
      <c r="Y30" s="122"/>
      <c r="Z30" s="122"/>
      <c r="AA30" s="122"/>
      <c r="AB30" s="122"/>
      <c r="AC30" s="122"/>
    </row>
    <row r="31" spans="1:29" ht="18" customHeight="1" x14ac:dyDescent="0.25">
      <c r="A31" s="35">
        <v>17</v>
      </c>
      <c r="B31" s="83" t="s">
        <v>74</v>
      </c>
      <c r="C31" s="84"/>
      <c r="D31" s="38"/>
      <c r="E31" s="36">
        <v>2</v>
      </c>
      <c r="F31" s="36">
        <v>4</v>
      </c>
      <c r="G31" s="36">
        <v>2</v>
      </c>
      <c r="H31" s="36">
        <v>2</v>
      </c>
      <c r="I31" s="36">
        <v>4</v>
      </c>
      <c r="J31" s="36">
        <v>2</v>
      </c>
      <c r="K31" s="36">
        <v>2</v>
      </c>
      <c r="L31" s="50"/>
      <c r="M31" s="36">
        <v>1</v>
      </c>
      <c r="N31" s="36">
        <v>2</v>
      </c>
      <c r="O31" s="36">
        <v>2</v>
      </c>
      <c r="P31" s="50"/>
      <c r="Q31" s="36">
        <v>200</v>
      </c>
      <c r="R31" s="50"/>
      <c r="S31" s="36">
        <v>2</v>
      </c>
      <c r="T31" s="50"/>
      <c r="U31" s="36">
        <v>2</v>
      </c>
      <c r="V31" s="50"/>
      <c r="W31" s="36"/>
      <c r="X31" s="36"/>
      <c r="Y31" s="122"/>
      <c r="Z31" s="122"/>
      <c r="AA31" s="122"/>
      <c r="AB31" s="122"/>
      <c r="AC31" s="122"/>
    </row>
    <row r="32" spans="1:29" ht="15.75" x14ac:dyDescent="0.25">
      <c r="A32" s="35">
        <v>18</v>
      </c>
      <c r="B32" s="83" t="s">
        <v>75</v>
      </c>
      <c r="C32" s="84"/>
      <c r="D32" s="38"/>
      <c r="E32" s="36">
        <v>2</v>
      </c>
      <c r="F32" s="36">
        <v>4</v>
      </c>
      <c r="G32" s="36">
        <v>2</v>
      </c>
      <c r="H32" s="36">
        <v>2</v>
      </c>
      <c r="I32" s="36">
        <v>4</v>
      </c>
      <c r="J32" s="36">
        <v>2</v>
      </c>
      <c r="K32" s="36">
        <v>2</v>
      </c>
      <c r="L32" s="50"/>
      <c r="M32" s="36">
        <v>1</v>
      </c>
      <c r="N32" s="36">
        <v>2</v>
      </c>
      <c r="O32" s="36">
        <v>2</v>
      </c>
      <c r="P32" s="50"/>
      <c r="Q32" s="36">
        <v>200</v>
      </c>
      <c r="R32" s="50"/>
      <c r="S32" s="36"/>
      <c r="T32" s="50"/>
      <c r="U32" s="36">
        <v>2</v>
      </c>
      <c r="V32" s="50"/>
      <c r="W32" s="36"/>
      <c r="X32" s="36"/>
      <c r="Y32" s="122"/>
      <c r="Z32" s="122"/>
      <c r="AA32" s="122"/>
      <c r="AB32" s="122"/>
      <c r="AC32" s="122"/>
    </row>
    <row r="33" spans="1:29" ht="15.75" x14ac:dyDescent="0.25">
      <c r="A33" s="35">
        <v>19</v>
      </c>
      <c r="B33" s="83" t="s">
        <v>76</v>
      </c>
      <c r="C33" s="84"/>
      <c r="D33" s="38"/>
      <c r="E33" s="36">
        <v>2</v>
      </c>
      <c r="F33" s="36">
        <v>4</v>
      </c>
      <c r="G33" s="36">
        <v>2</v>
      </c>
      <c r="H33" s="36">
        <v>2</v>
      </c>
      <c r="I33" s="36">
        <v>4</v>
      </c>
      <c r="J33" s="36">
        <v>2</v>
      </c>
      <c r="K33" s="36">
        <v>2</v>
      </c>
      <c r="L33" s="50"/>
      <c r="M33" s="36">
        <v>1</v>
      </c>
      <c r="N33" s="36">
        <v>2</v>
      </c>
      <c r="O33" s="36">
        <v>2</v>
      </c>
      <c r="P33" s="50"/>
      <c r="Q33" s="36">
        <v>200</v>
      </c>
      <c r="R33" s="50"/>
      <c r="S33" s="36"/>
      <c r="T33" s="50"/>
      <c r="U33" s="36">
        <v>2</v>
      </c>
      <c r="V33" s="50"/>
      <c r="W33" s="36"/>
      <c r="X33" s="36"/>
      <c r="Y33" s="122"/>
      <c r="Z33" s="122"/>
      <c r="AA33" s="122"/>
      <c r="AB33" s="122"/>
      <c r="AC33" s="122"/>
    </row>
    <row r="34" spans="1:29" ht="15.75" x14ac:dyDescent="0.25">
      <c r="A34" s="35">
        <v>20</v>
      </c>
      <c r="B34" s="83" t="s">
        <v>24</v>
      </c>
      <c r="C34" s="84"/>
      <c r="D34" s="38"/>
      <c r="E34" s="36">
        <v>2</v>
      </c>
      <c r="F34" s="36">
        <v>4</v>
      </c>
      <c r="G34" s="36">
        <v>2</v>
      </c>
      <c r="H34" s="36">
        <v>2</v>
      </c>
      <c r="I34" s="36">
        <v>4</v>
      </c>
      <c r="J34" s="36">
        <v>2</v>
      </c>
      <c r="K34" s="36">
        <v>2</v>
      </c>
      <c r="L34" s="50"/>
      <c r="M34" s="36">
        <v>1</v>
      </c>
      <c r="N34" s="36">
        <v>2</v>
      </c>
      <c r="O34" s="36">
        <v>1</v>
      </c>
      <c r="P34" s="50"/>
      <c r="Q34" s="36"/>
      <c r="R34" s="50"/>
      <c r="S34" s="36"/>
      <c r="T34" s="50"/>
      <c r="U34" s="36">
        <v>2</v>
      </c>
      <c r="V34" s="50"/>
      <c r="W34" s="36"/>
      <c r="X34" s="36"/>
      <c r="Y34" s="122"/>
      <c r="Z34" s="122"/>
      <c r="AA34" s="122"/>
      <c r="AB34" s="122"/>
      <c r="AC34" s="122"/>
    </row>
    <row r="35" spans="1:29" ht="15.75" x14ac:dyDescent="0.25">
      <c r="A35" s="35"/>
      <c r="B35" s="31" t="s">
        <v>125</v>
      </c>
      <c r="C35" s="31"/>
      <c r="D35" s="32">
        <f>L35+P35+R35+T35+V35</f>
        <v>4246833</v>
      </c>
      <c r="E35" s="37">
        <f>E31+E32+E33+E34</f>
        <v>8</v>
      </c>
      <c r="F35" s="37">
        <f t="shared" ref="F35:U35" si="6">F31+F32+F33+F34</f>
        <v>16</v>
      </c>
      <c r="G35" s="37">
        <f t="shared" si="6"/>
        <v>8</v>
      </c>
      <c r="H35" s="37">
        <f t="shared" si="6"/>
        <v>8</v>
      </c>
      <c r="I35" s="37">
        <f t="shared" si="6"/>
        <v>16</v>
      </c>
      <c r="J35" s="37">
        <f t="shared" si="6"/>
        <v>8</v>
      </c>
      <c r="K35" s="37">
        <f t="shared" si="6"/>
        <v>8</v>
      </c>
      <c r="L35" s="51">
        <f>(E35+F35+G35+H35+I35+J35+K35)*13000</f>
        <v>936000</v>
      </c>
      <c r="M35" s="37">
        <f t="shared" si="6"/>
        <v>4</v>
      </c>
      <c r="N35" s="37">
        <f t="shared" si="6"/>
        <v>8</v>
      </c>
      <c r="O35" s="37">
        <f t="shared" si="6"/>
        <v>7</v>
      </c>
      <c r="P35" s="51">
        <f>M35*32000</f>
        <v>128000</v>
      </c>
      <c r="Q35" s="37">
        <f t="shared" si="6"/>
        <v>600</v>
      </c>
      <c r="R35" s="51">
        <f>3*418559</f>
        <v>1255677</v>
      </c>
      <c r="S35" s="37">
        <f t="shared" si="6"/>
        <v>2</v>
      </c>
      <c r="T35" s="51">
        <f>S35*125330</f>
        <v>250660</v>
      </c>
      <c r="U35" s="37">
        <f t="shared" si="6"/>
        <v>8</v>
      </c>
      <c r="V35" s="51">
        <f>U35*209562</f>
        <v>1676496</v>
      </c>
      <c r="W35" s="37"/>
      <c r="X35" s="37"/>
      <c r="Y35" s="122"/>
      <c r="Z35" s="122"/>
      <c r="AA35" s="122"/>
      <c r="AB35" s="122"/>
      <c r="AC35" s="122"/>
    </row>
    <row r="36" spans="1:29" ht="18.75" x14ac:dyDescent="0.25">
      <c r="A36" s="35"/>
      <c r="B36" s="92" t="s">
        <v>79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54"/>
      <c r="W36" s="125"/>
      <c r="X36" s="126"/>
      <c r="Y36" s="122"/>
      <c r="Z36" s="122"/>
      <c r="AA36" s="122"/>
      <c r="AB36" s="122"/>
      <c r="AC36" s="122"/>
    </row>
    <row r="37" spans="1:29" ht="15.75" x14ac:dyDescent="0.25">
      <c r="A37" s="35">
        <v>21</v>
      </c>
      <c r="B37" s="83" t="s">
        <v>80</v>
      </c>
      <c r="C37" s="84"/>
      <c r="D37" s="38"/>
      <c r="E37" s="36">
        <v>2</v>
      </c>
      <c r="F37" s="36">
        <v>4</v>
      </c>
      <c r="G37" s="36">
        <v>2</v>
      </c>
      <c r="H37" s="36">
        <v>2</v>
      </c>
      <c r="I37" s="36">
        <v>4</v>
      </c>
      <c r="J37" s="36">
        <v>2</v>
      </c>
      <c r="K37" s="36">
        <v>2</v>
      </c>
      <c r="L37" s="50"/>
      <c r="M37" s="36">
        <v>1</v>
      </c>
      <c r="N37" s="36">
        <v>2</v>
      </c>
      <c r="O37" s="36">
        <v>2</v>
      </c>
      <c r="P37" s="50"/>
      <c r="Q37" s="36">
        <v>200</v>
      </c>
      <c r="R37" s="50"/>
      <c r="S37" s="36"/>
      <c r="T37" s="50"/>
      <c r="U37" s="36">
        <v>2</v>
      </c>
      <c r="V37" s="50"/>
      <c r="W37" s="36"/>
      <c r="X37" s="36"/>
      <c r="Y37" s="122"/>
      <c r="Z37" s="122"/>
      <c r="AA37" s="122"/>
      <c r="AB37" s="122"/>
      <c r="AC37" s="122"/>
    </row>
    <row r="38" spans="1:29" ht="15.75" x14ac:dyDescent="0.25">
      <c r="A38" s="35">
        <v>22</v>
      </c>
      <c r="B38" s="83" t="s">
        <v>81</v>
      </c>
      <c r="C38" s="84"/>
      <c r="D38" s="38"/>
      <c r="E38" s="36">
        <v>2</v>
      </c>
      <c r="F38" s="36">
        <v>4</v>
      </c>
      <c r="G38" s="36">
        <v>2</v>
      </c>
      <c r="H38" s="36">
        <v>2</v>
      </c>
      <c r="I38" s="36">
        <v>4</v>
      </c>
      <c r="J38" s="36">
        <v>2</v>
      </c>
      <c r="K38" s="36">
        <v>2</v>
      </c>
      <c r="L38" s="50"/>
      <c r="M38" s="36">
        <v>1</v>
      </c>
      <c r="N38" s="36">
        <v>2</v>
      </c>
      <c r="O38" s="36">
        <v>2</v>
      </c>
      <c r="P38" s="50"/>
      <c r="Q38" s="36">
        <v>200</v>
      </c>
      <c r="R38" s="50"/>
      <c r="S38" s="36">
        <v>2</v>
      </c>
      <c r="T38" s="50"/>
      <c r="U38" s="36">
        <v>2</v>
      </c>
      <c r="V38" s="50"/>
      <c r="W38" s="36"/>
      <c r="X38" s="36"/>
      <c r="Y38" s="122"/>
      <c r="Z38" s="122"/>
      <c r="AA38" s="122"/>
      <c r="AB38" s="122"/>
      <c r="AC38" s="122"/>
    </row>
    <row r="39" spans="1:29" ht="15.75" x14ac:dyDescent="0.25">
      <c r="A39" s="35"/>
      <c r="B39" s="90" t="s">
        <v>126</v>
      </c>
      <c r="C39" s="91"/>
      <c r="D39" s="32">
        <f>L39+P39+R39+T39+V39</f>
        <v>2458026</v>
      </c>
      <c r="E39" s="37">
        <f>E37+E38</f>
        <v>4</v>
      </c>
      <c r="F39" s="37">
        <f t="shared" ref="F39:U39" si="7">F37+F38</f>
        <v>8</v>
      </c>
      <c r="G39" s="37">
        <f t="shared" si="7"/>
        <v>4</v>
      </c>
      <c r="H39" s="37">
        <f t="shared" si="7"/>
        <v>4</v>
      </c>
      <c r="I39" s="37">
        <f t="shared" si="7"/>
        <v>8</v>
      </c>
      <c r="J39" s="37">
        <f t="shared" si="7"/>
        <v>4</v>
      </c>
      <c r="K39" s="37">
        <f t="shared" si="7"/>
        <v>4</v>
      </c>
      <c r="L39" s="51">
        <f>(E39+F39+G39+H39+I39+J39+K39)*13000</f>
        <v>468000</v>
      </c>
      <c r="M39" s="37">
        <f t="shared" si="7"/>
        <v>2</v>
      </c>
      <c r="N39" s="37">
        <f t="shared" si="7"/>
        <v>4</v>
      </c>
      <c r="O39" s="37">
        <f t="shared" si="7"/>
        <v>4</v>
      </c>
      <c r="P39" s="51">
        <f>M39*32000</f>
        <v>64000</v>
      </c>
      <c r="Q39" s="37">
        <f t="shared" si="7"/>
        <v>400</v>
      </c>
      <c r="R39" s="51">
        <f>2*418559</f>
        <v>837118</v>
      </c>
      <c r="S39" s="37">
        <f t="shared" si="7"/>
        <v>2</v>
      </c>
      <c r="T39" s="51">
        <f>S39*125330</f>
        <v>250660</v>
      </c>
      <c r="U39" s="37">
        <f t="shared" si="7"/>
        <v>4</v>
      </c>
      <c r="V39" s="51">
        <f>U39*209562</f>
        <v>838248</v>
      </c>
      <c r="W39" s="37"/>
      <c r="X39" s="37"/>
      <c r="Y39" s="122"/>
      <c r="Z39" s="122"/>
      <c r="AA39" s="122"/>
      <c r="AB39" s="122"/>
      <c r="AC39" s="122"/>
    </row>
    <row r="40" spans="1:29" ht="18.75" x14ac:dyDescent="0.25">
      <c r="A40" s="35"/>
      <c r="B40" s="92" t="s">
        <v>82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54"/>
      <c r="W40" s="125"/>
      <c r="X40" s="126"/>
      <c r="Y40" s="122"/>
      <c r="Z40" s="122"/>
      <c r="AA40" s="122"/>
      <c r="AB40" s="122"/>
      <c r="AC40" s="122"/>
    </row>
    <row r="41" spans="1:29" ht="15.75" x14ac:dyDescent="0.25">
      <c r="A41" s="35">
        <v>23</v>
      </c>
      <c r="B41" s="83" t="s">
        <v>83</v>
      </c>
      <c r="C41" s="84"/>
      <c r="D41" s="38"/>
      <c r="E41" s="36"/>
      <c r="F41" s="36"/>
      <c r="G41" s="36"/>
      <c r="H41" s="36"/>
      <c r="I41" s="36"/>
      <c r="J41" s="36">
        <v>2</v>
      </c>
      <c r="K41" s="36">
        <v>2</v>
      </c>
      <c r="L41" s="50"/>
      <c r="M41" s="36">
        <v>1</v>
      </c>
      <c r="N41" s="36">
        <v>2</v>
      </c>
      <c r="O41" s="36">
        <v>2</v>
      </c>
      <c r="P41" s="50"/>
      <c r="Q41" s="36">
        <v>200</v>
      </c>
      <c r="R41" s="50"/>
      <c r="S41" s="36">
        <v>2</v>
      </c>
      <c r="T41" s="50"/>
      <c r="U41" s="36">
        <v>2</v>
      </c>
      <c r="V41" s="50"/>
      <c r="W41" s="36"/>
      <c r="X41" s="36"/>
      <c r="Y41" s="122"/>
      <c r="Z41" s="122"/>
      <c r="AA41" s="122"/>
      <c r="AB41" s="122"/>
      <c r="AC41" s="122"/>
    </row>
    <row r="42" spans="1:29" ht="19.5" customHeight="1" x14ac:dyDescent="0.25">
      <c r="A42" s="35">
        <v>24</v>
      </c>
      <c r="B42" s="83" t="s">
        <v>84</v>
      </c>
      <c r="C42" s="84"/>
      <c r="D42" s="38"/>
      <c r="E42" s="36"/>
      <c r="F42" s="36"/>
      <c r="G42" s="36"/>
      <c r="H42" s="36"/>
      <c r="I42" s="36"/>
      <c r="J42" s="36">
        <v>2</v>
      </c>
      <c r="K42" s="36">
        <v>2</v>
      </c>
      <c r="L42" s="50"/>
      <c r="M42" s="36">
        <v>1</v>
      </c>
      <c r="N42" s="36">
        <v>2</v>
      </c>
      <c r="O42" s="36">
        <v>2</v>
      </c>
      <c r="P42" s="50"/>
      <c r="Q42" s="36">
        <v>200</v>
      </c>
      <c r="R42" s="50"/>
      <c r="S42" s="36">
        <v>2</v>
      </c>
      <c r="T42" s="50"/>
      <c r="U42" s="36">
        <v>2</v>
      </c>
      <c r="V42" s="50"/>
      <c r="W42" s="36"/>
      <c r="X42" s="36"/>
      <c r="Y42" s="122"/>
      <c r="Z42" s="122"/>
      <c r="AA42" s="122"/>
      <c r="AB42" s="122"/>
      <c r="AC42" s="122"/>
    </row>
    <row r="43" spans="1:29" ht="19.5" customHeight="1" x14ac:dyDescent="0.25">
      <c r="A43" s="35"/>
      <c r="B43" s="90" t="s">
        <v>150</v>
      </c>
      <c r="C43" s="91"/>
      <c r="D43" s="32">
        <f>L43+P43+R43+T43+V43</f>
        <v>2344686</v>
      </c>
      <c r="E43" s="37">
        <f>E41+E42</f>
        <v>0</v>
      </c>
      <c r="F43" s="37">
        <f t="shared" ref="F43:U43" si="8">F41+F42</f>
        <v>0</v>
      </c>
      <c r="G43" s="37">
        <f t="shared" si="8"/>
        <v>0</v>
      </c>
      <c r="H43" s="37">
        <f t="shared" si="8"/>
        <v>0</v>
      </c>
      <c r="I43" s="37">
        <f t="shared" si="8"/>
        <v>0</v>
      </c>
      <c r="J43" s="37">
        <f t="shared" si="8"/>
        <v>4</v>
      </c>
      <c r="K43" s="37">
        <f t="shared" si="8"/>
        <v>4</v>
      </c>
      <c r="L43" s="51">
        <f>(E43+F43+G43+H43+I43+J43+K43)*13000</f>
        <v>104000</v>
      </c>
      <c r="M43" s="37">
        <f t="shared" si="8"/>
        <v>2</v>
      </c>
      <c r="N43" s="37">
        <f t="shared" si="8"/>
        <v>4</v>
      </c>
      <c r="O43" s="37">
        <f t="shared" si="8"/>
        <v>4</v>
      </c>
      <c r="P43" s="51">
        <f>M43*32000</f>
        <v>64000</v>
      </c>
      <c r="Q43" s="37">
        <f t="shared" si="8"/>
        <v>400</v>
      </c>
      <c r="R43" s="51">
        <f>2*418559</f>
        <v>837118</v>
      </c>
      <c r="S43" s="37">
        <f t="shared" si="8"/>
        <v>4</v>
      </c>
      <c r="T43" s="51">
        <f>S43*125330</f>
        <v>501320</v>
      </c>
      <c r="U43" s="37">
        <f t="shared" si="8"/>
        <v>4</v>
      </c>
      <c r="V43" s="51">
        <f>U43*209562</f>
        <v>838248</v>
      </c>
      <c r="W43" s="37"/>
      <c r="X43" s="37"/>
      <c r="Y43" s="122"/>
      <c r="Z43" s="122"/>
      <c r="AA43" s="122"/>
      <c r="AB43" s="122"/>
      <c r="AC43" s="122"/>
    </row>
    <row r="44" spans="1:29" ht="18.75" x14ac:dyDescent="0.25">
      <c r="A44" s="35"/>
      <c r="B44" s="92" t="s">
        <v>85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54"/>
      <c r="W44" s="125"/>
      <c r="X44" s="126"/>
      <c r="Y44" s="122"/>
      <c r="Z44" s="122"/>
      <c r="AA44" s="122"/>
      <c r="AB44" s="122"/>
      <c r="AC44" s="122"/>
    </row>
    <row r="45" spans="1:29" ht="15.75" x14ac:dyDescent="0.25">
      <c r="A45" s="35">
        <v>25</v>
      </c>
      <c r="B45" s="83" t="s">
        <v>83</v>
      </c>
      <c r="C45" s="84"/>
      <c r="D45" s="38"/>
      <c r="E45" s="36">
        <v>2</v>
      </c>
      <c r="F45" s="36">
        <v>4</v>
      </c>
      <c r="G45" s="36">
        <v>2</v>
      </c>
      <c r="H45" s="36">
        <v>2</v>
      </c>
      <c r="I45" s="36">
        <v>4</v>
      </c>
      <c r="J45" s="36"/>
      <c r="K45" s="36"/>
      <c r="L45" s="50"/>
      <c r="M45" s="36">
        <v>0</v>
      </c>
      <c r="N45" s="36"/>
      <c r="O45" s="36"/>
      <c r="P45" s="50"/>
      <c r="Q45" s="36">
        <v>0</v>
      </c>
      <c r="R45" s="50"/>
      <c r="S45" s="36"/>
      <c r="T45" s="50"/>
      <c r="U45" s="36">
        <v>2</v>
      </c>
      <c r="V45" s="50"/>
      <c r="W45" s="36"/>
      <c r="X45" s="36"/>
      <c r="Y45" s="122"/>
      <c r="Z45" s="122"/>
      <c r="AA45" s="122"/>
      <c r="AB45" s="122"/>
      <c r="AC45" s="122"/>
    </row>
    <row r="46" spans="1:29" ht="23.25" customHeight="1" x14ac:dyDescent="0.25">
      <c r="A46" s="35">
        <v>26</v>
      </c>
      <c r="B46" s="83" t="s">
        <v>86</v>
      </c>
      <c r="C46" s="84"/>
      <c r="D46" s="38"/>
      <c r="E46" s="36">
        <v>2</v>
      </c>
      <c r="F46" s="36">
        <v>4</v>
      </c>
      <c r="G46" s="36">
        <v>2</v>
      </c>
      <c r="H46" s="36">
        <v>2</v>
      </c>
      <c r="I46" s="36"/>
      <c r="J46" s="36"/>
      <c r="K46" s="36"/>
      <c r="L46" s="50"/>
      <c r="M46" s="36">
        <v>1</v>
      </c>
      <c r="N46" s="36">
        <v>2</v>
      </c>
      <c r="O46" s="36">
        <v>2</v>
      </c>
      <c r="P46" s="50"/>
      <c r="Q46" s="36">
        <v>200</v>
      </c>
      <c r="R46" s="50"/>
      <c r="S46" s="36"/>
      <c r="T46" s="50"/>
      <c r="U46" s="36">
        <v>2</v>
      </c>
      <c r="V46" s="50"/>
      <c r="W46" s="36"/>
      <c r="X46" s="36"/>
      <c r="Y46" s="122"/>
      <c r="Z46" s="122"/>
      <c r="AA46" s="122"/>
      <c r="AB46" s="122"/>
      <c r="AC46" s="122"/>
    </row>
    <row r="47" spans="1:29" ht="15.75" x14ac:dyDescent="0.25">
      <c r="A47" s="35">
        <v>27</v>
      </c>
      <c r="B47" s="83" t="s">
        <v>87</v>
      </c>
      <c r="C47" s="84"/>
      <c r="D47" s="38"/>
      <c r="E47" s="36">
        <v>2</v>
      </c>
      <c r="F47" s="36">
        <v>4</v>
      </c>
      <c r="G47" s="36">
        <v>2</v>
      </c>
      <c r="H47" s="36">
        <v>2</v>
      </c>
      <c r="I47" s="36">
        <v>4</v>
      </c>
      <c r="J47" s="36"/>
      <c r="K47" s="36"/>
      <c r="L47" s="50"/>
      <c r="M47" s="36">
        <v>1</v>
      </c>
      <c r="N47" s="36">
        <v>2</v>
      </c>
      <c r="O47" s="36">
        <v>2</v>
      </c>
      <c r="P47" s="50"/>
      <c r="Q47" s="36"/>
      <c r="R47" s="50"/>
      <c r="S47" s="36"/>
      <c r="T47" s="50"/>
      <c r="U47" s="36">
        <v>2</v>
      </c>
      <c r="V47" s="50"/>
      <c r="W47" s="36"/>
      <c r="X47" s="36"/>
      <c r="Y47" s="122"/>
      <c r="Z47" s="122"/>
      <c r="AA47" s="122"/>
      <c r="AB47" s="122"/>
      <c r="AC47" s="122"/>
    </row>
    <row r="48" spans="1:29" ht="15.75" x14ac:dyDescent="0.25">
      <c r="A48" s="35"/>
      <c r="B48" s="90" t="s">
        <v>128</v>
      </c>
      <c r="C48" s="91"/>
      <c r="D48" s="32">
        <f>L48+P48+R48+T48+V48</f>
        <v>2233931</v>
      </c>
      <c r="E48" s="37">
        <f>E45+E46+E47</f>
        <v>6</v>
      </c>
      <c r="F48" s="37">
        <f t="shared" ref="F48:U48" si="9">F45+F46+F47</f>
        <v>12</v>
      </c>
      <c r="G48" s="37">
        <f t="shared" si="9"/>
        <v>6</v>
      </c>
      <c r="H48" s="37">
        <f t="shared" si="9"/>
        <v>6</v>
      </c>
      <c r="I48" s="37">
        <f t="shared" si="9"/>
        <v>8</v>
      </c>
      <c r="J48" s="37">
        <f t="shared" si="9"/>
        <v>0</v>
      </c>
      <c r="K48" s="37">
        <f t="shared" si="9"/>
        <v>0</v>
      </c>
      <c r="L48" s="51">
        <f>(E48+F48+G48+H48+I48+J48+K48)*13000</f>
        <v>494000</v>
      </c>
      <c r="M48" s="37">
        <f t="shared" si="9"/>
        <v>2</v>
      </c>
      <c r="N48" s="37">
        <f t="shared" si="9"/>
        <v>4</v>
      </c>
      <c r="O48" s="37">
        <f t="shared" si="9"/>
        <v>4</v>
      </c>
      <c r="P48" s="51">
        <f>M48*32000</f>
        <v>64000</v>
      </c>
      <c r="Q48" s="37">
        <f t="shared" si="9"/>
        <v>200</v>
      </c>
      <c r="R48" s="51">
        <f>1*418559</f>
        <v>418559</v>
      </c>
      <c r="S48" s="37">
        <f t="shared" si="9"/>
        <v>0</v>
      </c>
      <c r="T48" s="51">
        <f>S48*125330</f>
        <v>0</v>
      </c>
      <c r="U48" s="37">
        <f t="shared" si="9"/>
        <v>6</v>
      </c>
      <c r="V48" s="51">
        <f>U48*209562</f>
        <v>1257372</v>
      </c>
      <c r="W48" s="37"/>
      <c r="X48" s="37"/>
      <c r="Y48" s="122"/>
      <c r="Z48" s="122"/>
      <c r="AA48" s="122"/>
      <c r="AB48" s="122"/>
      <c r="AC48" s="122"/>
    </row>
    <row r="49" spans="1:29" ht="18.75" x14ac:dyDescent="0.25">
      <c r="A49" s="35"/>
      <c r="B49" s="92" t="s">
        <v>98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54"/>
      <c r="W49" s="125"/>
      <c r="X49" s="126"/>
      <c r="Y49" s="122"/>
      <c r="Z49" s="122"/>
      <c r="AA49" s="122"/>
      <c r="AB49" s="122"/>
      <c r="AC49" s="122"/>
    </row>
    <row r="50" spans="1:29" ht="15.75" x14ac:dyDescent="0.25">
      <c r="A50" s="35">
        <v>28</v>
      </c>
      <c r="B50" s="83" t="s">
        <v>60</v>
      </c>
      <c r="C50" s="84"/>
      <c r="D50" s="38"/>
      <c r="E50" s="36"/>
      <c r="F50" s="36"/>
      <c r="G50" s="36"/>
      <c r="H50" s="36"/>
      <c r="I50" s="36"/>
      <c r="J50" s="36">
        <v>2</v>
      </c>
      <c r="K50" s="36">
        <v>2</v>
      </c>
      <c r="L50" s="50"/>
      <c r="M50" s="36">
        <v>1</v>
      </c>
      <c r="N50" s="36">
        <v>2</v>
      </c>
      <c r="O50" s="36">
        <v>2</v>
      </c>
      <c r="P50" s="50"/>
      <c r="Q50" s="36">
        <v>0</v>
      </c>
      <c r="R50" s="50"/>
      <c r="S50" s="36"/>
      <c r="T50" s="50"/>
      <c r="U50" s="36">
        <v>2</v>
      </c>
      <c r="V50" s="50"/>
      <c r="W50" s="36"/>
      <c r="X50" s="36"/>
      <c r="Y50" s="122"/>
      <c r="Z50" s="122"/>
      <c r="AA50" s="122"/>
      <c r="AB50" s="122"/>
      <c r="AC50" s="122"/>
    </row>
    <row r="51" spans="1:29" ht="15.75" x14ac:dyDescent="0.25">
      <c r="A51" s="35"/>
      <c r="B51" s="90" t="s">
        <v>129</v>
      </c>
      <c r="C51" s="91"/>
      <c r="D51" s="32">
        <f>L51+P51+R51+T51+V51</f>
        <v>503124</v>
      </c>
      <c r="E51" s="37">
        <f>E50</f>
        <v>0</v>
      </c>
      <c r="F51" s="37">
        <f t="shared" ref="F51:U51" si="10">F50</f>
        <v>0</v>
      </c>
      <c r="G51" s="37">
        <f t="shared" si="10"/>
        <v>0</v>
      </c>
      <c r="H51" s="37">
        <f t="shared" si="10"/>
        <v>0</v>
      </c>
      <c r="I51" s="37">
        <f t="shared" si="10"/>
        <v>0</v>
      </c>
      <c r="J51" s="37">
        <f t="shared" si="10"/>
        <v>2</v>
      </c>
      <c r="K51" s="37">
        <f t="shared" si="10"/>
        <v>2</v>
      </c>
      <c r="L51" s="51">
        <f>(E51+F51+G51+H51+I51+J51+K51)*13000</f>
        <v>52000</v>
      </c>
      <c r="M51" s="37">
        <f t="shared" si="10"/>
        <v>1</v>
      </c>
      <c r="N51" s="37">
        <f t="shared" si="10"/>
        <v>2</v>
      </c>
      <c r="O51" s="37">
        <f t="shared" si="10"/>
        <v>2</v>
      </c>
      <c r="P51" s="51">
        <f>M51*32000</f>
        <v>32000</v>
      </c>
      <c r="Q51" s="37">
        <f t="shared" si="10"/>
        <v>0</v>
      </c>
      <c r="R51" s="51">
        <v>0</v>
      </c>
      <c r="S51" s="37">
        <f t="shared" si="10"/>
        <v>0</v>
      </c>
      <c r="T51" s="51">
        <f>S51*125330</f>
        <v>0</v>
      </c>
      <c r="U51" s="37">
        <f t="shared" si="10"/>
        <v>2</v>
      </c>
      <c r="V51" s="51">
        <f>U51*209562</f>
        <v>419124</v>
      </c>
      <c r="W51" s="37"/>
      <c r="X51" s="37"/>
      <c r="Y51" s="122"/>
      <c r="Z51" s="122"/>
      <c r="AA51" s="122"/>
      <c r="AB51" s="122"/>
      <c r="AC51" s="122"/>
    </row>
    <row r="52" spans="1:29" ht="21.75" customHeight="1" x14ac:dyDescent="0.25">
      <c r="A52" s="35"/>
      <c r="B52" s="92" t="s">
        <v>99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54"/>
      <c r="W52" s="125"/>
      <c r="X52" s="126"/>
      <c r="Y52" s="122"/>
      <c r="Z52" s="122"/>
      <c r="AA52" s="122"/>
      <c r="AB52" s="122"/>
      <c r="AC52" s="122"/>
    </row>
    <row r="53" spans="1:29" ht="15.75" x14ac:dyDescent="0.25">
      <c r="A53" s="35">
        <v>29</v>
      </c>
      <c r="B53" s="93" t="s">
        <v>100</v>
      </c>
      <c r="C53" s="94"/>
      <c r="D53" s="55"/>
      <c r="E53" s="36"/>
      <c r="F53" s="36"/>
      <c r="G53" s="36">
        <v>2</v>
      </c>
      <c r="H53" s="36">
        <v>2</v>
      </c>
      <c r="I53" s="36">
        <v>2</v>
      </c>
      <c r="J53" s="36">
        <v>2</v>
      </c>
      <c r="K53" s="36">
        <v>2</v>
      </c>
      <c r="L53" s="50"/>
      <c r="M53" s="36">
        <v>1</v>
      </c>
      <c r="N53" s="36">
        <v>2</v>
      </c>
      <c r="O53" s="36">
        <v>2</v>
      </c>
      <c r="P53" s="50"/>
      <c r="Q53" s="36">
        <v>200</v>
      </c>
      <c r="R53" s="50"/>
      <c r="S53" s="36">
        <v>2</v>
      </c>
      <c r="T53" s="50"/>
      <c r="U53" s="36">
        <v>2</v>
      </c>
      <c r="V53" s="50"/>
      <c r="W53" s="36"/>
      <c r="X53" s="36"/>
      <c r="Y53" s="122"/>
      <c r="Z53" s="122"/>
      <c r="AA53" s="122"/>
      <c r="AB53" s="122"/>
      <c r="AC53" s="122"/>
    </row>
    <row r="54" spans="1:29" ht="15.75" x14ac:dyDescent="0.25">
      <c r="A54" s="35"/>
      <c r="B54" s="101" t="s">
        <v>130</v>
      </c>
      <c r="C54" s="102"/>
      <c r="D54" s="32">
        <f>L54+P54+R54+T54+V54</f>
        <v>1250343</v>
      </c>
      <c r="E54" s="37">
        <f>E53</f>
        <v>0</v>
      </c>
      <c r="F54" s="37">
        <f t="shared" ref="F54:U54" si="11">F53</f>
        <v>0</v>
      </c>
      <c r="G54" s="37">
        <f t="shared" si="11"/>
        <v>2</v>
      </c>
      <c r="H54" s="37">
        <f t="shared" si="11"/>
        <v>2</v>
      </c>
      <c r="I54" s="37">
        <f t="shared" si="11"/>
        <v>2</v>
      </c>
      <c r="J54" s="37">
        <f t="shared" si="11"/>
        <v>2</v>
      </c>
      <c r="K54" s="37">
        <f t="shared" si="11"/>
        <v>2</v>
      </c>
      <c r="L54" s="51">
        <f>(E54+F54+G54+H54+I54+J54+K54)*13000</f>
        <v>130000</v>
      </c>
      <c r="M54" s="37">
        <f t="shared" si="11"/>
        <v>1</v>
      </c>
      <c r="N54" s="37">
        <f t="shared" si="11"/>
        <v>2</v>
      </c>
      <c r="O54" s="37">
        <f t="shared" si="11"/>
        <v>2</v>
      </c>
      <c r="P54" s="51">
        <f>M54*32000</f>
        <v>32000</v>
      </c>
      <c r="Q54" s="37">
        <f t="shared" si="11"/>
        <v>200</v>
      </c>
      <c r="R54" s="51">
        <f>1*418559</f>
        <v>418559</v>
      </c>
      <c r="S54" s="37">
        <f t="shared" si="11"/>
        <v>2</v>
      </c>
      <c r="T54" s="51">
        <f>S54*125330</f>
        <v>250660</v>
      </c>
      <c r="U54" s="37">
        <f t="shared" si="11"/>
        <v>2</v>
      </c>
      <c r="V54" s="51">
        <f>U54*209562</f>
        <v>419124</v>
      </c>
      <c r="W54" s="37"/>
      <c r="X54" s="37"/>
      <c r="Y54" s="122"/>
      <c r="Z54" s="122"/>
      <c r="AA54" s="122"/>
      <c r="AB54" s="122"/>
      <c r="AC54" s="122"/>
    </row>
    <row r="55" spans="1:29" ht="25.5" customHeight="1" x14ac:dyDescent="0.25">
      <c r="A55" s="35"/>
      <c r="B55" s="92" t="s">
        <v>101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54"/>
      <c r="W55" s="125"/>
      <c r="X55" s="126"/>
      <c r="Y55" s="122"/>
      <c r="Z55" s="122"/>
      <c r="AA55" s="122"/>
      <c r="AB55" s="122"/>
      <c r="AC55" s="122"/>
    </row>
    <row r="56" spans="1:29" ht="21" customHeight="1" x14ac:dyDescent="0.25">
      <c r="A56" s="35">
        <v>30</v>
      </c>
      <c r="B56" s="83" t="s">
        <v>102</v>
      </c>
      <c r="C56" s="84"/>
      <c r="D56" s="38"/>
      <c r="E56" s="36">
        <v>2</v>
      </c>
      <c r="F56" s="36">
        <v>4</v>
      </c>
      <c r="G56" s="36">
        <v>2</v>
      </c>
      <c r="H56" s="36">
        <v>2</v>
      </c>
      <c r="I56" s="36">
        <v>4</v>
      </c>
      <c r="J56" s="36"/>
      <c r="K56" s="36"/>
      <c r="L56" s="50"/>
      <c r="M56" s="36">
        <v>1</v>
      </c>
      <c r="N56" s="36">
        <v>2</v>
      </c>
      <c r="O56" s="36">
        <v>2</v>
      </c>
      <c r="P56" s="50"/>
      <c r="Q56" s="36"/>
      <c r="R56" s="50"/>
      <c r="S56" s="36"/>
      <c r="T56" s="50"/>
      <c r="U56" s="36">
        <v>2</v>
      </c>
      <c r="V56" s="50"/>
      <c r="W56" s="36"/>
      <c r="X56" s="36"/>
      <c r="Y56" s="122"/>
      <c r="Z56" s="122"/>
      <c r="AA56" s="122"/>
      <c r="AB56" s="122"/>
      <c r="AC56" s="122"/>
    </row>
    <row r="57" spans="1:29" ht="15.75" x14ac:dyDescent="0.25">
      <c r="A57" s="35">
        <v>31</v>
      </c>
      <c r="B57" s="93" t="s">
        <v>103</v>
      </c>
      <c r="C57" s="94"/>
      <c r="D57" s="55"/>
      <c r="E57" s="36"/>
      <c r="F57" s="36"/>
      <c r="G57" s="36">
        <v>2</v>
      </c>
      <c r="H57" s="36">
        <v>2</v>
      </c>
      <c r="I57" s="36">
        <v>4</v>
      </c>
      <c r="J57" s="36">
        <v>2</v>
      </c>
      <c r="K57" s="36"/>
      <c r="L57" s="50"/>
      <c r="M57" s="36">
        <v>1</v>
      </c>
      <c r="N57" s="36">
        <v>2</v>
      </c>
      <c r="O57" s="36">
        <v>2</v>
      </c>
      <c r="P57" s="50"/>
      <c r="Q57" s="36"/>
      <c r="R57" s="50"/>
      <c r="S57" s="36"/>
      <c r="T57" s="50"/>
      <c r="U57" s="36">
        <v>2</v>
      </c>
      <c r="V57" s="50"/>
      <c r="W57" s="36"/>
      <c r="X57" s="36"/>
      <c r="Y57" s="122"/>
      <c r="Z57" s="122"/>
      <c r="AA57" s="122"/>
      <c r="AB57" s="122"/>
      <c r="AC57" s="122"/>
    </row>
    <row r="58" spans="1:29" ht="19.5" customHeight="1" x14ac:dyDescent="0.25">
      <c r="A58" s="35"/>
      <c r="B58" s="101" t="s">
        <v>131</v>
      </c>
      <c r="C58" s="102"/>
      <c r="D58" s="32">
        <f>L58+P58+R58+T58+V58</f>
        <v>1214248</v>
      </c>
      <c r="E58" s="37">
        <f t="shared" ref="E58:K58" si="12">E56+E57</f>
        <v>2</v>
      </c>
      <c r="F58" s="37">
        <f t="shared" si="12"/>
        <v>4</v>
      </c>
      <c r="G58" s="37">
        <f t="shared" si="12"/>
        <v>4</v>
      </c>
      <c r="H58" s="37">
        <f t="shared" si="12"/>
        <v>4</v>
      </c>
      <c r="I58" s="37">
        <f t="shared" si="12"/>
        <v>8</v>
      </c>
      <c r="J58" s="37">
        <f t="shared" si="12"/>
        <v>2</v>
      </c>
      <c r="K58" s="37">
        <f t="shared" si="12"/>
        <v>0</v>
      </c>
      <c r="L58" s="51">
        <f>(E58+F58+G58+H58+I58+J58+K58)*13000</f>
        <v>312000</v>
      </c>
      <c r="M58" s="37">
        <f>M56+M57</f>
        <v>2</v>
      </c>
      <c r="N58" s="37">
        <f>N56+N57</f>
        <v>4</v>
      </c>
      <c r="O58" s="37">
        <f>O56+O57</f>
        <v>4</v>
      </c>
      <c r="P58" s="51">
        <f>M58*32000</f>
        <v>64000</v>
      </c>
      <c r="Q58" s="37">
        <f>Q56+Q57</f>
        <v>0</v>
      </c>
      <c r="R58" s="51">
        <v>0</v>
      </c>
      <c r="S58" s="37">
        <f>S56+S57</f>
        <v>0</v>
      </c>
      <c r="T58" s="51">
        <f>S58*125330</f>
        <v>0</v>
      </c>
      <c r="U58" s="37">
        <f>U56+U57</f>
        <v>4</v>
      </c>
      <c r="V58" s="51">
        <f>U58*209562</f>
        <v>838248</v>
      </c>
      <c r="W58" s="37"/>
      <c r="X58" s="37"/>
      <c r="Y58" s="122"/>
      <c r="Z58" s="122"/>
      <c r="AA58" s="122"/>
      <c r="AB58" s="122"/>
      <c r="AC58" s="122"/>
    </row>
    <row r="59" spans="1:29" ht="25.5" customHeight="1" x14ac:dyDescent="0.25">
      <c r="A59" s="35"/>
      <c r="B59" s="92" t="s">
        <v>105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54"/>
      <c r="W59" s="125"/>
      <c r="X59" s="126"/>
      <c r="Y59" s="122"/>
      <c r="Z59" s="122"/>
      <c r="AA59" s="122"/>
      <c r="AB59" s="122"/>
      <c r="AC59" s="122"/>
    </row>
    <row r="60" spans="1:29" ht="24.75" customHeight="1" x14ac:dyDescent="0.25">
      <c r="A60" s="35">
        <v>32</v>
      </c>
      <c r="B60" s="83" t="s">
        <v>106</v>
      </c>
      <c r="C60" s="84"/>
      <c r="D60" s="38"/>
      <c r="E60" s="36">
        <v>2</v>
      </c>
      <c r="F60" s="36">
        <v>4</v>
      </c>
      <c r="G60" s="36">
        <v>2</v>
      </c>
      <c r="H60" s="36"/>
      <c r="I60" s="36">
        <v>4</v>
      </c>
      <c r="J60" s="36"/>
      <c r="K60" s="36"/>
      <c r="L60" s="50"/>
      <c r="M60" s="36">
        <v>1</v>
      </c>
      <c r="N60" s="36">
        <v>2</v>
      </c>
      <c r="O60" s="36">
        <v>2</v>
      </c>
      <c r="P60" s="50"/>
      <c r="Q60" s="36">
        <v>100</v>
      </c>
      <c r="R60" s="50"/>
      <c r="S60" s="36"/>
      <c r="T60" s="50"/>
      <c r="U60" s="36">
        <v>2</v>
      </c>
      <c r="V60" s="50"/>
      <c r="W60" s="36"/>
      <c r="X60" s="36"/>
      <c r="Y60" s="122"/>
      <c r="Z60" s="122"/>
      <c r="AA60" s="122"/>
      <c r="AB60" s="122"/>
      <c r="AC60" s="122"/>
    </row>
    <row r="61" spans="1:29" ht="15.75" x14ac:dyDescent="0.25">
      <c r="A61" s="35">
        <v>33</v>
      </c>
      <c r="B61" s="83" t="s">
        <v>107</v>
      </c>
      <c r="C61" s="84"/>
      <c r="D61" s="38"/>
      <c r="E61" s="36"/>
      <c r="F61" s="36"/>
      <c r="G61" s="36"/>
      <c r="H61" s="36"/>
      <c r="I61" s="36">
        <v>4</v>
      </c>
      <c r="J61" s="36"/>
      <c r="K61" s="36"/>
      <c r="L61" s="50"/>
      <c r="M61" s="36">
        <v>1</v>
      </c>
      <c r="N61" s="36">
        <v>2</v>
      </c>
      <c r="O61" s="36">
        <v>2</v>
      </c>
      <c r="P61" s="50"/>
      <c r="Q61" s="36"/>
      <c r="R61" s="50"/>
      <c r="S61" s="36"/>
      <c r="T61" s="50"/>
      <c r="U61" s="36">
        <v>2</v>
      </c>
      <c r="V61" s="50"/>
      <c r="W61" s="36"/>
      <c r="X61" s="36"/>
      <c r="Y61" s="122"/>
      <c r="Z61" s="122"/>
      <c r="AA61" s="122"/>
      <c r="AB61" s="122"/>
      <c r="AC61" s="122"/>
    </row>
    <row r="62" spans="1:29" ht="15.75" x14ac:dyDescent="0.25">
      <c r="A62" s="35"/>
      <c r="B62" s="90" t="s">
        <v>132</v>
      </c>
      <c r="C62" s="91"/>
      <c r="D62" s="65">
        <f>L62+P62+R62+T62+V62</f>
        <v>1319527.5</v>
      </c>
      <c r="E62" s="37">
        <f t="shared" ref="E62:K62" si="13">E60+E61</f>
        <v>2</v>
      </c>
      <c r="F62" s="37">
        <f t="shared" si="13"/>
        <v>4</v>
      </c>
      <c r="G62" s="37">
        <f t="shared" si="13"/>
        <v>2</v>
      </c>
      <c r="H62" s="37">
        <f t="shared" si="13"/>
        <v>0</v>
      </c>
      <c r="I62" s="37">
        <f t="shared" si="13"/>
        <v>8</v>
      </c>
      <c r="J62" s="37">
        <f t="shared" si="13"/>
        <v>0</v>
      </c>
      <c r="K62" s="37">
        <f t="shared" si="13"/>
        <v>0</v>
      </c>
      <c r="L62" s="51">
        <f>(E62+F62+G62+H62+I62+J62+K62)*13000</f>
        <v>208000</v>
      </c>
      <c r="M62" s="37">
        <f>M60+M61</f>
        <v>2</v>
      </c>
      <c r="N62" s="37">
        <f>N60+N61</f>
        <v>4</v>
      </c>
      <c r="O62" s="37">
        <f>O60+O61</f>
        <v>4</v>
      </c>
      <c r="P62" s="51">
        <f>M62*32000</f>
        <v>64000</v>
      </c>
      <c r="Q62" s="37">
        <f>Q60+Q61</f>
        <v>100</v>
      </c>
      <c r="R62" s="61">
        <f>1*418559/2</f>
        <v>209279.5</v>
      </c>
      <c r="S62" s="37">
        <f>S60+S61</f>
        <v>0</v>
      </c>
      <c r="T62" s="51">
        <v>0</v>
      </c>
      <c r="U62" s="37">
        <f>U60+U61</f>
        <v>4</v>
      </c>
      <c r="V62" s="51">
        <f>U62*209562</f>
        <v>838248</v>
      </c>
      <c r="W62" s="37"/>
      <c r="X62" s="37"/>
      <c r="Y62" s="122"/>
      <c r="Z62" s="122"/>
      <c r="AA62" s="122"/>
      <c r="AB62" s="122"/>
      <c r="AC62" s="122"/>
    </row>
    <row r="63" spans="1:29" ht="24.75" customHeight="1" x14ac:dyDescent="0.25">
      <c r="A63" s="35"/>
      <c r="B63" s="92" t="s">
        <v>111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54"/>
      <c r="W63" s="125"/>
      <c r="X63" s="126"/>
      <c r="Y63" s="122"/>
      <c r="Z63" s="122"/>
      <c r="AA63" s="122"/>
      <c r="AB63" s="122"/>
      <c r="AC63" s="122"/>
    </row>
    <row r="64" spans="1:29" ht="15.75" x14ac:dyDescent="0.25">
      <c r="A64" s="35">
        <v>34</v>
      </c>
      <c r="B64" s="83" t="s">
        <v>112</v>
      </c>
      <c r="C64" s="84"/>
      <c r="D64" s="38"/>
      <c r="E64" s="36">
        <v>2</v>
      </c>
      <c r="F64" s="36">
        <v>4</v>
      </c>
      <c r="G64" s="36">
        <v>2</v>
      </c>
      <c r="H64" s="36">
        <v>2</v>
      </c>
      <c r="I64" s="36">
        <v>4</v>
      </c>
      <c r="J64" s="36">
        <v>2</v>
      </c>
      <c r="K64" s="36">
        <v>2</v>
      </c>
      <c r="L64" s="50"/>
      <c r="M64" s="36">
        <v>1</v>
      </c>
      <c r="N64" s="36">
        <v>2</v>
      </c>
      <c r="O64" s="36">
        <v>2</v>
      </c>
      <c r="P64" s="50"/>
      <c r="Q64" s="36"/>
      <c r="R64" s="50"/>
      <c r="S64" s="36"/>
      <c r="T64" s="50"/>
      <c r="U64" s="36">
        <v>2</v>
      </c>
      <c r="V64" s="50"/>
      <c r="W64" s="36"/>
      <c r="X64" s="36"/>
      <c r="Y64" s="122"/>
      <c r="Z64" s="122"/>
      <c r="AA64" s="122"/>
      <c r="AB64" s="122"/>
      <c r="AC64" s="122"/>
    </row>
    <row r="65" spans="1:29" ht="15.75" x14ac:dyDescent="0.25">
      <c r="A65" s="35">
        <v>35</v>
      </c>
      <c r="B65" s="38" t="s">
        <v>117</v>
      </c>
      <c r="C65" s="38"/>
      <c r="D65" s="38"/>
      <c r="E65" s="36">
        <v>2</v>
      </c>
      <c r="F65" s="36">
        <v>4</v>
      </c>
      <c r="G65" s="36">
        <v>2</v>
      </c>
      <c r="H65" s="36">
        <v>2</v>
      </c>
      <c r="I65" s="36">
        <v>4</v>
      </c>
      <c r="J65" s="36">
        <v>2</v>
      </c>
      <c r="K65" s="36">
        <v>2</v>
      </c>
      <c r="L65" s="50"/>
      <c r="M65" s="66"/>
      <c r="N65" s="36"/>
      <c r="O65" s="36"/>
      <c r="P65" s="50"/>
      <c r="Q65" s="36"/>
      <c r="R65" s="50"/>
      <c r="S65" s="36"/>
      <c r="T65" s="50"/>
      <c r="U65" s="36">
        <v>2</v>
      </c>
      <c r="V65" s="50"/>
      <c r="W65" s="36"/>
      <c r="X65" s="36"/>
      <c r="Y65" s="122"/>
      <c r="Z65" s="122"/>
      <c r="AA65" s="122"/>
      <c r="AB65" s="122"/>
      <c r="AC65" s="122"/>
    </row>
    <row r="66" spans="1:29" ht="15.75" x14ac:dyDescent="0.25">
      <c r="A66" s="35"/>
      <c r="B66" s="90" t="s">
        <v>133</v>
      </c>
      <c r="C66" s="91"/>
      <c r="D66" s="32">
        <f>L66+P66+R66+T66+V66</f>
        <v>1338248</v>
      </c>
      <c r="E66" s="37">
        <f>E64+E65</f>
        <v>4</v>
      </c>
      <c r="F66" s="37">
        <f t="shared" ref="F66:U66" si="14">F64+F65</f>
        <v>8</v>
      </c>
      <c r="G66" s="37">
        <f t="shared" si="14"/>
        <v>4</v>
      </c>
      <c r="H66" s="37">
        <f t="shared" si="14"/>
        <v>4</v>
      </c>
      <c r="I66" s="37">
        <f t="shared" si="14"/>
        <v>8</v>
      </c>
      <c r="J66" s="37">
        <f t="shared" si="14"/>
        <v>4</v>
      </c>
      <c r="K66" s="37">
        <f t="shared" si="14"/>
        <v>4</v>
      </c>
      <c r="L66" s="51">
        <f>(E66+F66+G66+H66+I66+J66+K66)*13000</f>
        <v>468000</v>
      </c>
      <c r="M66" s="37">
        <f t="shared" si="14"/>
        <v>1</v>
      </c>
      <c r="N66" s="37">
        <f t="shared" si="14"/>
        <v>2</v>
      </c>
      <c r="O66" s="37">
        <f t="shared" si="14"/>
        <v>2</v>
      </c>
      <c r="P66" s="51">
        <f>M66*32000</f>
        <v>32000</v>
      </c>
      <c r="Q66" s="37">
        <f t="shared" si="14"/>
        <v>0</v>
      </c>
      <c r="R66" s="51">
        <v>0</v>
      </c>
      <c r="S66" s="37">
        <f t="shared" si="14"/>
        <v>0</v>
      </c>
      <c r="T66" s="51">
        <v>0</v>
      </c>
      <c r="U66" s="37">
        <f t="shared" si="14"/>
        <v>4</v>
      </c>
      <c r="V66" s="51">
        <f>U66*209562</f>
        <v>838248</v>
      </c>
      <c r="W66" s="37"/>
      <c r="X66" s="37"/>
      <c r="Y66" s="122"/>
      <c r="Z66" s="122"/>
      <c r="AA66" s="122"/>
      <c r="AB66" s="122"/>
      <c r="AC66" s="122"/>
    </row>
    <row r="67" spans="1:29" ht="18.75" x14ac:dyDescent="0.25">
      <c r="A67" s="34"/>
      <c r="B67" s="98" t="s">
        <v>113</v>
      </c>
      <c r="C67" s="99"/>
      <c r="D67" s="63">
        <f t="shared" ref="D67:O67" si="15">D14+D20+D24+D29+D35+D39+D43+D48+D51+D54+D58+D62+D66</f>
        <v>29598621.5</v>
      </c>
      <c r="E67" s="58">
        <f t="shared" si="15"/>
        <v>32</v>
      </c>
      <c r="F67" s="59">
        <f t="shared" si="15"/>
        <v>64</v>
      </c>
      <c r="G67" s="59">
        <f t="shared" si="15"/>
        <v>36</v>
      </c>
      <c r="H67" s="59">
        <f t="shared" si="15"/>
        <v>34</v>
      </c>
      <c r="I67" s="59">
        <f t="shared" si="15"/>
        <v>70</v>
      </c>
      <c r="J67" s="59">
        <f t="shared" si="15"/>
        <v>32</v>
      </c>
      <c r="K67" s="59">
        <f t="shared" si="15"/>
        <v>30</v>
      </c>
      <c r="L67" s="59">
        <f t="shared" si="15"/>
        <v>3874000</v>
      </c>
      <c r="M67" s="59">
        <f t="shared" si="15"/>
        <v>33</v>
      </c>
      <c r="N67" s="59">
        <f t="shared" si="15"/>
        <v>66</v>
      </c>
      <c r="O67" s="59">
        <f t="shared" si="15"/>
        <v>65</v>
      </c>
      <c r="P67" s="59">
        <f>P14+P20+P24+P29+P35+P39+P43+P48+P54+P58+P62+P66+P51</f>
        <v>1056000</v>
      </c>
      <c r="Q67" s="59">
        <f>Q14+Q20+Q24+Q29+Q35+Q39+Q43+Q48+Q51+Q54+Q58+Q62+Q66</f>
        <v>3700</v>
      </c>
      <c r="R67" s="60">
        <f>R14+R20+R24+R29+R35+R39+R43+R48+R54+R58+R62+R66+R51</f>
        <v>7743341.5</v>
      </c>
      <c r="S67" s="59">
        <f>S14+S20+S24+S29+S35+S39+S43+S48+S51+S54+S58+S62+S66</f>
        <v>18</v>
      </c>
      <c r="T67" s="59">
        <f>T14+T20+T24+T29+T35+T39+T43+T48+T54+T58+T62+T66+T51</f>
        <v>2255940</v>
      </c>
      <c r="U67" s="59">
        <f>U14+U20+U24+U29+U35+U39+U43+U48+U51+U54+U58+U62+U66</f>
        <v>70</v>
      </c>
      <c r="V67" s="59">
        <f>V14+V20+V24+V29+V35+V39+V43+V48+V54+V58+V62+V66+V51</f>
        <v>14669340</v>
      </c>
      <c r="W67" s="127"/>
      <c r="X67" s="127"/>
      <c r="Y67" s="122"/>
      <c r="Z67" s="122"/>
      <c r="AA67" s="122"/>
      <c r="AB67" s="122"/>
      <c r="AC67" s="122"/>
    </row>
    <row r="68" spans="1:29" ht="23.25" customHeight="1" x14ac:dyDescent="0.45">
      <c r="B68" s="21"/>
      <c r="C68" s="25"/>
      <c r="D68" s="25"/>
      <c r="E68" s="100"/>
      <c r="F68" s="10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9"/>
      <c r="V68" s="29"/>
      <c r="W68" s="95"/>
      <c r="X68" s="95"/>
    </row>
    <row r="69" spans="1:29" ht="24.75" customHeight="1" x14ac:dyDescent="0.25">
      <c r="B69" s="21"/>
      <c r="C69" s="28"/>
      <c r="D69" s="28"/>
      <c r="E69" s="96"/>
      <c r="F69" s="96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9"/>
      <c r="V69" s="29"/>
      <c r="W69" s="97"/>
      <c r="X69" s="97"/>
    </row>
    <row r="70" spans="1:29" x14ac:dyDescent="0.25">
      <c r="B70" s="21"/>
      <c r="C70" s="27" t="s">
        <v>22</v>
      </c>
      <c r="D70" s="27"/>
      <c r="E70" s="96"/>
      <c r="F70" s="96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9"/>
      <c r="V70" s="29"/>
      <c r="W70" s="30"/>
      <c r="X70" s="30"/>
    </row>
    <row r="71" spans="1:29" x14ac:dyDescent="0.25">
      <c r="B71" s="11"/>
      <c r="C71" t="s">
        <v>22</v>
      </c>
    </row>
  </sheetData>
  <mergeCells count="80">
    <mergeCell ref="E70:F70"/>
    <mergeCell ref="B41:C41"/>
    <mergeCell ref="B9:C9"/>
    <mergeCell ref="B8:C8"/>
    <mergeCell ref="B7:C7"/>
    <mergeCell ref="B64:C64"/>
    <mergeCell ref="B66:C66"/>
    <mergeCell ref="B67:C67"/>
    <mergeCell ref="E68:F68"/>
    <mergeCell ref="B54:C54"/>
    <mergeCell ref="B55:U55"/>
    <mergeCell ref="B56:C56"/>
    <mergeCell ref="B57:C57"/>
    <mergeCell ref="B58:C58"/>
    <mergeCell ref="B48:C48"/>
    <mergeCell ref="B49:U49"/>
    <mergeCell ref="W68:X68"/>
    <mergeCell ref="E69:F69"/>
    <mergeCell ref="W69:X69"/>
    <mergeCell ref="B59:U59"/>
    <mergeCell ref="B60:C60"/>
    <mergeCell ref="B61:C61"/>
    <mergeCell ref="B62:C62"/>
    <mergeCell ref="B63:U63"/>
    <mergeCell ref="B50:C50"/>
    <mergeCell ref="B51:C51"/>
    <mergeCell ref="B52:U52"/>
    <mergeCell ref="B53:C53"/>
    <mergeCell ref="B42:C42"/>
    <mergeCell ref="B43:C43"/>
    <mergeCell ref="B44:U44"/>
    <mergeCell ref="B45:C45"/>
    <mergeCell ref="B46:C46"/>
    <mergeCell ref="B47:C47"/>
    <mergeCell ref="B36:U36"/>
    <mergeCell ref="B37:C37"/>
    <mergeCell ref="B38:C38"/>
    <mergeCell ref="B39:C39"/>
    <mergeCell ref="B40:U40"/>
    <mergeCell ref="B34:C34"/>
    <mergeCell ref="B23:C23"/>
    <mergeCell ref="B24:C24"/>
    <mergeCell ref="B25:U25"/>
    <mergeCell ref="B26:C26"/>
    <mergeCell ref="B27:C27"/>
    <mergeCell ref="B28:C28"/>
    <mergeCell ref="B29:C29"/>
    <mergeCell ref="B30:U30"/>
    <mergeCell ref="B31:C31"/>
    <mergeCell ref="B32:C32"/>
    <mergeCell ref="B33:C33"/>
    <mergeCell ref="B22:C22"/>
    <mergeCell ref="B13:C13"/>
    <mergeCell ref="B14:C14"/>
    <mergeCell ref="B15:U15"/>
    <mergeCell ref="B16:C16"/>
    <mergeCell ref="B17:C17"/>
    <mergeCell ref="B18:C18"/>
    <mergeCell ref="B19:C19"/>
    <mergeCell ref="B20:C20"/>
    <mergeCell ref="B21:U21"/>
    <mergeCell ref="M3:P3"/>
    <mergeCell ref="B10:C10"/>
    <mergeCell ref="B11:C11"/>
    <mergeCell ref="B12:C12"/>
    <mergeCell ref="X3:X4"/>
    <mergeCell ref="B5:C5"/>
    <mergeCell ref="B6:U6"/>
    <mergeCell ref="R3:R4"/>
    <mergeCell ref="S3:S4"/>
    <mergeCell ref="T3:T4"/>
    <mergeCell ref="U3:U4"/>
    <mergeCell ref="V3:V4"/>
    <mergeCell ref="W3:W4"/>
    <mergeCell ref="Q3:Q4"/>
    <mergeCell ref="B1:K1"/>
    <mergeCell ref="A3:A4"/>
    <mergeCell ref="B3:C4"/>
    <mergeCell ref="D3:D4"/>
    <mergeCell ref="E3:L3"/>
  </mergeCells>
  <pageMargins left="0.31496062992125984" right="0.31496062992125984" top="0.35433070866141736" bottom="0.19685039370078741" header="0.51181102362204722" footer="0.51181102362204722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81"/>
  <sheetViews>
    <sheetView zoomScale="91" zoomScaleNormal="91" workbookViewId="0">
      <selection activeCell="B16" sqref="B16:C16"/>
    </sheetView>
  </sheetViews>
  <sheetFormatPr defaultRowHeight="15" x14ac:dyDescent="0.25"/>
  <cols>
    <col min="1" max="1" width="6.42578125" customWidth="1"/>
    <col min="2" max="2" width="8.7109375" customWidth="1"/>
    <col min="3" max="3" width="41" customWidth="1"/>
    <col min="4" max="4" width="14.28515625" customWidth="1"/>
    <col min="5" max="5" width="7.140625" customWidth="1"/>
    <col min="6" max="6" width="12.85546875" customWidth="1"/>
    <col min="7" max="7" width="8" customWidth="1"/>
    <col min="8" max="8" width="7.42578125" customWidth="1"/>
    <col min="9" max="9" width="9.7109375" customWidth="1"/>
    <col min="10" max="10" width="7.140625" customWidth="1"/>
    <col min="11" max="11" width="7.5703125" customWidth="1"/>
    <col min="12" max="12" width="12.42578125" customWidth="1"/>
    <col min="13" max="13" width="10.5703125" customWidth="1"/>
    <col min="14" max="14" width="12.85546875" customWidth="1"/>
    <col min="15" max="15" width="11" customWidth="1"/>
    <col min="16" max="16" width="12.140625" customWidth="1"/>
    <col min="17" max="17" width="13.140625" customWidth="1"/>
    <col min="18" max="18" width="11.5703125" customWidth="1"/>
    <col min="19" max="19" width="11.85546875" customWidth="1"/>
    <col min="20" max="20" width="12.85546875" customWidth="1"/>
    <col min="21" max="21" width="17.140625" customWidth="1"/>
    <col min="22" max="22" width="16" customWidth="1"/>
    <col min="23" max="23" width="14.7109375" customWidth="1"/>
    <col min="24" max="24" width="15.140625" customWidth="1"/>
    <col min="25" max="25" width="8.7109375" customWidth="1"/>
    <col min="26" max="26" width="14.140625" customWidth="1"/>
    <col min="27" max="1017" width="8.7109375" customWidth="1"/>
  </cols>
  <sheetData>
    <row r="3" spans="1:27" ht="18.75" x14ac:dyDescent="0.3">
      <c r="B3" s="39" t="s">
        <v>139</v>
      </c>
      <c r="C3" s="39"/>
      <c r="D3" s="39"/>
      <c r="E3" s="39"/>
      <c r="F3" s="39"/>
      <c r="G3" s="39"/>
      <c r="H3" s="39"/>
      <c r="I3" s="39"/>
    </row>
    <row r="6" spans="1:27" ht="45.75" customHeight="1" x14ac:dyDescent="0.25">
      <c r="A6" s="69" t="s">
        <v>120</v>
      </c>
      <c r="B6" s="71" t="s">
        <v>119</v>
      </c>
      <c r="C6" s="72"/>
      <c r="D6" s="75" t="s">
        <v>141</v>
      </c>
      <c r="E6" s="77" t="s">
        <v>142</v>
      </c>
      <c r="F6" s="78"/>
      <c r="G6" s="78"/>
      <c r="H6" s="78"/>
      <c r="I6" s="78"/>
      <c r="J6" s="78"/>
      <c r="K6" s="78"/>
      <c r="L6" s="79"/>
      <c r="M6" s="80" t="s">
        <v>135</v>
      </c>
      <c r="N6" s="81"/>
      <c r="O6" s="81"/>
      <c r="P6" s="82"/>
      <c r="Q6" s="89" t="s">
        <v>137</v>
      </c>
      <c r="R6" s="87" t="s">
        <v>140</v>
      </c>
      <c r="S6" s="89" t="s">
        <v>136</v>
      </c>
      <c r="T6" s="87" t="s">
        <v>140</v>
      </c>
      <c r="U6" s="89" t="s">
        <v>138</v>
      </c>
      <c r="V6" s="87" t="s">
        <v>140</v>
      </c>
      <c r="W6" s="85" t="s">
        <v>13</v>
      </c>
      <c r="X6" s="85" t="s">
        <v>14</v>
      </c>
      <c r="AA6" t="s">
        <v>144</v>
      </c>
    </row>
    <row r="7" spans="1:27" ht="132.75" customHeight="1" x14ac:dyDescent="0.25">
      <c r="A7" s="70"/>
      <c r="B7" s="73"/>
      <c r="C7" s="74"/>
      <c r="D7" s="76"/>
      <c r="E7" s="40" t="s">
        <v>3</v>
      </c>
      <c r="F7" s="41" t="s">
        <v>4</v>
      </c>
      <c r="G7" s="41" t="s">
        <v>5</v>
      </c>
      <c r="H7" s="41" t="s">
        <v>6</v>
      </c>
      <c r="I7" s="42" t="s">
        <v>118</v>
      </c>
      <c r="J7" s="43" t="s">
        <v>8</v>
      </c>
      <c r="K7" s="43" t="s">
        <v>9</v>
      </c>
      <c r="L7" s="56" t="s">
        <v>140</v>
      </c>
      <c r="M7" s="41" t="s">
        <v>134</v>
      </c>
      <c r="N7" s="44" t="s">
        <v>11</v>
      </c>
      <c r="O7" s="42" t="s">
        <v>12</v>
      </c>
      <c r="P7" s="56" t="s">
        <v>140</v>
      </c>
      <c r="Q7" s="89"/>
      <c r="R7" s="88"/>
      <c r="S7" s="89"/>
      <c r="T7" s="88"/>
      <c r="U7" s="89"/>
      <c r="V7" s="88"/>
      <c r="W7" s="85"/>
      <c r="X7" s="85"/>
      <c r="Z7" t="s">
        <v>143</v>
      </c>
      <c r="AA7">
        <v>419124</v>
      </c>
    </row>
    <row r="8" spans="1:27" ht="20.25" customHeight="1" x14ac:dyDescent="0.25">
      <c r="A8" s="46">
        <v>1</v>
      </c>
      <c r="B8" s="77">
        <v>2</v>
      </c>
      <c r="C8" s="79"/>
      <c r="D8" s="53">
        <v>3</v>
      </c>
      <c r="E8" s="47">
        <v>4</v>
      </c>
      <c r="F8" s="47">
        <v>5</v>
      </c>
      <c r="G8" s="47">
        <v>6</v>
      </c>
      <c r="H8" s="47">
        <v>7</v>
      </c>
      <c r="I8" s="47">
        <v>8</v>
      </c>
      <c r="J8" s="47">
        <v>9</v>
      </c>
      <c r="K8" s="47">
        <v>10</v>
      </c>
      <c r="L8" s="57">
        <v>11</v>
      </c>
      <c r="M8" s="47">
        <v>12</v>
      </c>
      <c r="N8" s="47">
        <v>13</v>
      </c>
      <c r="O8" s="47">
        <v>14</v>
      </c>
      <c r="P8" s="57">
        <v>15</v>
      </c>
      <c r="Q8" s="47">
        <v>16</v>
      </c>
      <c r="R8" s="57">
        <v>17</v>
      </c>
      <c r="S8" s="47">
        <v>18</v>
      </c>
      <c r="T8" s="57">
        <v>19</v>
      </c>
      <c r="U8" s="47">
        <v>20</v>
      </c>
      <c r="V8" s="57">
        <v>21</v>
      </c>
      <c r="W8" s="48">
        <v>16</v>
      </c>
      <c r="X8" s="48">
        <v>17</v>
      </c>
      <c r="Z8" t="s">
        <v>145</v>
      </c>
      <c r="AA8">
        <v>418559</v>
      </c>
    </row>
    <row r="9" spans="1:27" ht="24" customHeight="1" x14ac:dyDescent="0.25">
      <c r="A9" s="34"/>
      <c r="B9" s="86" t="s">
        <v>20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33"/>
      <c r="W9" s="49"/>
      <c r="X9" s="49"/>
      <c r="Z9" t="s">
        <v>146</v>
      </c>
      <c r="AA9">
        <v>125330</v>
      </c>
    </row>
    <row r="10" spans="1:27" ht="15.75" x14ac:dyDescent="0.25">
      <c r="A10" s="35">
        <v>1</v>
      </c>
      <c r="B10" s="103" t="s">
        <v>21</v>
      </c>
      <c r="C10" s="103"/>
      <c r="D10" s="38"/>
      <c r="E10" s="36"/>
      <c r="F10" s="36"/>
      <c r="G10" s="36"/>
      <c r="H10" s="36"/>
      <c r="I10" s="36"/>
      <c r="J10" s="36"/>
      <c r="K10" s="36"/>
      <c r="L10" s="50"/>
      <c r="M10" s="36">
        <v>1</v>
      </c>
      <c r="N10" s="36">
        <v>2</v>
      </c>
      <c r="O10" s="36">
        <v>2</v>
      </c>
      <c r="P10" s="50"/>
      <c r="Q10" s="36"/>
      <c r="R10" s="50"/>
      <c r="S10" s="36"/>
      <c r="T10" s="50"/>
      <c r="U10" s="36">
        <v>2</v>
      </c>
      <c r="V10" s="50"/>
      <c r="W10" s="50"/>
      <c r="X10" s="50"/>
    </row>
    <row r="11" spans="1:27" ht="25.5" customHeight="1" x14ac:dyDescent="0.25">
      <c r="A11" s="35">
        <v>2</v>
      </c>
      <c r="B11" s="103" t="s">
        <v>24</v>
      </c>
      <c r="C11" s="103"/>
      <c r="D11" s="38"/>
      <c r="E11" s="36"/>
      <c r="F11" s="36"/>
      <c r="G11" s="36"/>
      <c r="H11" s="36"/>
      <c r="I11" s="36"/>
      <c r="J11" s="36"/>
      <c r="K11" s="36"/>
      <c r="L11" s="50"/>
      <c r="M11" s="36">
        <v>1</v>
      </c>
      <c r="N11" s="36">
        <v>2</v>
      </c>
      <c r="O11" s="36">
        <v>2</v>
      </c>
      <c r="P11" s="50"/>
      <c r="Q11" s="36"/>
      <c r="R11" s="50"/>
      <c r="S11" s="36"/>
      <c r="T11" s="50"/>
      <c r="U11" s="36">
        <v>2</v>
      </c>
      <c r="V11" s="50"/>
      <c r="W11" s="50"/>
      <c r="X11" s="50"/>
      <c r="Z11" t="s">
        <v>147</v>
      </c>
      <c r="AA11">
        <v>32000</v>
      </c>
    </row>
    <row r="12" spans="1:27" ht="24" customHeight="1" x14ac:dyDescent="0.25">
      <c r="A12" s="35">
        <v>3</v>
      </c>
      <c r="B12" s="103" t="s">
        <v>26</v>
      </c>
      <c r="C12" s="103"/>
      <c r="D12" s="38"/>
      <c r="E12" s="36"/>
      <c r="F12" s="36"/>
      <c r="G12" s="36"/>
      <c r="H12" s="36"/>
      <c r="I12" s="36"/>
      <c r="J12" s="36"/>
      <c r="K12" s="36"/>
      <c r="L12" s="50"/>
      <c r="M12" s="36">
        <v>1</v>
      </c>
      <c r="N12" s="36">
        <v>2</v>
      </c>
      <c r="O12" s="36">
        <v>2</v>
      </c>
      <c r="P12" s="50"/>
      <c r="Q12" s="36"/>
      <c r="R12" s="50"/>
      <c r="S12" s="36"/>
      <c r="T12" s="50"/>
      <c r="U12" s="36">
        <v>2</v>
      </c>
      <c r="V12" s="62"/>
      <c r="W12" s="50"/>
      <c r="X12" s="50"/>
      <c r="Z12" t="s">
        <v>148</v>
      </c>
      <c r="AA12">
        <v>13000</v>
      </c>
    </row>
    <row r="13" spans="1:27" ht="23.25" customHeight="1" x14ac:dyDescent="0.25">
      <c r="A13" s="35">
        <v>4</v>
      </c>
      <c r="B13" s="103" t="s">
        <v>27</v>
      </c>
      <c r="C13" s="103"/>
      <c r="D13" s="38"/>
      <c r="E13" s="36"/>
      <c r="F13" s="36"/>
      <c r="G13" s="36"/>
      <c r="H13" s="36"/>
      <c r="I13" s="36"/>
      <c r="J13" s="36"/>
      <c r="K13" s="36"/>
      <c r="L13" s="50"/>
      <c r="M13" s="36">
        <v>1</v>
      </c>
      <c r="N13" s="36">
        <v>2</v>
      </c>
      <c r="O13" s="36">
        <v>2</v>
      </c>
      <c r="P13" s="50"/>
      <c r="Q13" s="36"/>
      <c r="R13" s="50"/>
      <c r="S13" s="36"/>
      <c r="T13" s="50"/>
      <c r="U13" s="36">
        <v>2</v>
      </c>
      <c r="V13" s="50"/>
      <c r="W13" s="50"/>
      <c r="X13" s="50"/>
    </row>
    <row r="14" spans="1:27" ht="15.75" x14ac:dyDescent="0.25">
      <c r="A14" s="35">
        <v>5</v>
      </c>
      <c r="B14" s="103" t="s">
        <v>28</v>
      </c>
      <c r="C14" s="103"/>
      <c r="D14" s="38"/>
      <c r="E14" s="36"/>
      <c r="F14" s="36"/>
      <c r="G14" s="36"/>
      <c r="H14" s="36"/>
      <c r="I14" s="36"/>
      <c r="J14" s="36"/>
      <c r="K14" s="36"/>
      <c r="L14" s="50"/>
      <c r="M14" s="36">
        <v>1</v>
      </c>
      <c r="N14" s="36">
        <v>2</v>
      </c>
      <c r="O14" s="36">
        <v>2</v>
      </c>
      <c r="P14" s="50"/>
      <c r="Q14" s="36"/>
      <c r="R14" s="50"/>
      <c r="S14" s="36"/>
      <c r="T14" s="50"/>
      <c r="U14" s="36">
        <v>2</v>
      </c>
      <c r="V14" s="50"/>
      <c r="W14" s="50"/>
      <c r="X14" s="50"/>
    </row>
    <row r="15" spans="1:27" ht="15.75" x14ac:dyDescent="0.25">
      <c r="A15" s="35">
        <v>6</v>
      </c>
      <c r="B15" s="103" t="s">
        <v>29</v>
      </c>
      <c r="C15" s="103"/>
      <c r="D15" s="38"/>
      <c r="E15" s="36"/>
      <c r="F15" s="36"/>
      <c r="G15" s="36"/>
      <c r="H15" s="36"/>
      <c r="I15" s="36"/>
      <c r="J15" s="36"/>
      <c r="K15" s="36"/>
      <c r="L15" s="50"/>
      <c r="M15" s="36">
        <v>1</v>
      </c>
      <c r="N15" s="36">
        <v>2</v>
      </c>
      <c r="O15" s="36">
        <v>2</v>
      </c>
      <c r="P15" s="50"/>
      <c r="Q15" s="36"/>
      <c r="R15" s="50"/>
      <c r="S15" s="36"/>
      <c r="T15" s="50"/>
      <c r="U15" s="36">
        <v>2</v>
      </c>
      <c r="V15" s="50"/>
      <c r="W15" s="50"/>
      <c r="X15" s="50"/>
    </row>
    <row r="16" spans="1:27" ht="15.75" x14ac:dyDescent="0.25">
      <c r="A16" s="35">
        <v>7</v>
      </c>
      <c r="B16" s="103" t="s">
        <v>30</v>
      </c>
      <c r="C16" s="103"/>
      <c r="D16" s="38"/>
      <c r="E16" s="36"/>
      <c r="F16" s="36"/>
      <c r="G16" s="36"/>
      <c r="H16" s="36"/>
      <c r="I16" s="36"/>
      <c r="J16" s="36"/>
      <c r="K16" s="36"/>
      <c r="L16" s="50"/>
      <c r="M16" s="36">
        <v>1</v>
      </c>
      <c r="N16" s="36">
        <v>2</v>
      </c>
      <c r="O16" s="36">
        <v>2</v>
      </c>
      <c r="P16" s="50"/>
      <c r="Q16" s="36"/>
      <c r="R16" s="50"/>
      <c r="S16" s="36"/>
      <c r="T16" s="50"/>
      <c r="U16" s="36">
        <v>2</v>
      </c>
      <c r="V16" s="50"/>
      <c r="W16" s="50"/>
      <c r="X16" s="50"/>
    </row>
    <row r="17" spans="1:24" ht="15.75" x14ac:dyDescent="0.25">
      <c r="A17" s="35">
        <v>8</v>
      </c>
      <c r="B17" s="103" t="s">
        <v>31</v>
      </c>
      <c r="C17" s="103"/>
      <c r="D17" s="38"/>
      <c r="E17" s="36"/>
      <c r="F17" s="36"/>
      <c r="G17" s="36"/>
      <c r="H17" s="36"/>
      <c r="I17" s="36"/>
      <c r="J17" s="36"/>
      <c r="K17" s="36"/>
      <c r="L17" s="50"/>
      <c r="M17" s="36">
        <v>1</v>
      </c>
      <c r="N17" s="36">
        <v>2</v>
      </c>
      <c r="O17" s="36">
        <v>2</v>
      </c>
      <c r="P17" s="50"/>
      <c r="Q17" s="36"/>
      <c r="R17" s="50"/>
      <c r="S17" s="36"/>
      <c r="T17" s="50"/>
      <c r="U17" s="36">
        <v>2</v>
      </c>
      <c r="V17" s="50"/>
      <c r="W17" s="50"/>
      <c r="X17" s="50"/>
    </row>
    <row r="18" spans="1:24" ht="15.75" x14ac:dyDescent="0.25">
      <c r="A18" s="35">
        <v>9</v>
      </c>
      <c r="B18" s="103" t="s">
        <v>32</v>
      </c>
      <c r="C18" s="103"/>
      <c r="D18" s="38"/>
      <c r="E18" s="36"/>
      <c r="F18" s="36"/>
      <c r="G18" s="36"/>
      <c r="H18" s="36"/>
      <c r="I18" s="36"/>
      <c r="J18" s="36"/>
      <c r="K18" s="36"/>
      <c r="L18" s="50"/>
      <c r="M18" s="36">
        <v>1</v>
      </c>
      <c r="N18" s="36">
        <v>2</v>
      </c>
      <c r="O18" s="36">
        <v>2</v>
      </c>
      <c r="P18" s="50"/>
      <c r="Q18" s="36"/>
      <c r="R18" s="50"/>
      <c r="S18" s="36"/>
      <c r="T18" s="50"/>
      <c r="U18" s="36">
        <v>2</v>
      </c>
      <c r="V18" s="50"/>
      <c r="W18" s="50"/>
      <c r="X18" s="50"/>
    </row>
    <row r="19" spans="1:24" ht="15.75" x14ac:dyDescent="0.25">
      <c r="A19" s="35">
        <v>10</v>
      </c>
      <c r="B19" s="103" t="s">
        <v>33</v>
      </c>
      <c r="C19" s="103"/>
      <c r="D19" s="38"/>
      <c r="E19" s="36"/>
      <c r="F19" s="36"/>
      <c r="G19" s="36"/>
      <c r="H19" s="36"/>
      <c r="I19" s="36"/>
      <c r="J19" s="36"/>
      <c r="K19" s="36"/>
      <c r="L19" s="50"/>
      <c r="M19" s="36">
        <v>1</v>
      </c>
      <c r="N19" s="36">
        <v>2</v>
      </c>
      <c r="O19" s="36">
        <v>2</v>
      </c>
      <c r="P19" s="50"/>
      <c r="Q19" s="36"/>
      <c r="R19" s="50"/>
      <c r="S19" s="36"/>
      <c r="T19" s="50"/>
      <c r="U19" s="36">
        <v>2</v>
      </c>
      <c r="V19" s="50"/>
      <c r="W19" s="50"/>
      <c r="X19" s="50"/>
    </row>
    <row r="20" spans="1:24" ht="15.75" x14ac:dyDescent="0.25">
      <c r="A20" s="35">
        <v>11</v>
      </c>
      <c r="B20" s="103" t="s">
        <v>36</v>
      </c>
      <c r="C20" s="103"/>
      <c r="D20" s="38"/>
      <c r="E20" s="36"/>
      <c r="F20" s="36"/>
      <c r="G20" s="36"/>
      <c r="H20" s="36"/>
      <c r="I20" s="36"/>
      <c r="J20" s="36"/>
      <c r="K20" s="36"/>
      <c r="L20" s="50"/>
      <c r="M20" s="36">
        <v>1</v>
      </c>
      <c r="N20" s="36">
        <v>2</v>
      </c>
      <c r="O20" s="36">
        <v>2</v>
      </c>
      <c r="P20" s="50"/>
      <c r="Q20" s="36"/>
      <c r="R20" s="50"/>
      <c r="S20" s="36"/>
      <c r="T20" s="50"/>
      <c r="U20" s="36">
        <v>2</v>
      </c>
      <c r="V20" s="50"/>
      <c r="W20" s="50"/>
      <c r="X20" s="50"/>
    </row>
    <row r="21" spans="1:24" ht="15.75" x14ac:dyDescent="0.25">
      <c r="A21" s="35">
        <v>12</v>
      </c>
      <c r="B21" s="103" t="s">
        <v>37</v>
      </c>
      <c r="C21" s="103"/>
      <c r="D21" s="38"/>
      <c r="E21" s="36"/>
      <c r="F21" s="36"/>
      <c r="G21" s="36"/>
      <c r="H21" s="36"/>
      <c r="I21" s="36"/>
      <c r="J21" s="36"/>
      <c r="K21" s="36"/>
      <c r="L21" s="50"/>
      <c r="M21" s="36">
        <v>1</v>
      </c>
      <c r="N21" s="36">
        <v>2</v>
      </c>
      <c r="O21" s="36">
        <v>2</v>
      </c>
      <c r="P21" s="50"/>
      <c r="Q21" s="36"/>
      <c r="R21" s="50"/>
      <c r="S21" s="36"/>
      <c r="T21" s="50"/>
      <c r="U21" s="36">
        <v>2</v>
      </c>
      <c r="V21" s="50"/>
      <c r="W21" s="50"/>
      <c r="X21" s="50"/>
    </row>
    <row r="22" spans="1:24" ht="15.75" x14ac:dyDescent="0.25">
      <c r="A22" s="35"/>
      <c r="B22" s="90" t="s">
        <v>121</v>
      </c>
      <c r="C22" s="91"/>
      <c r="D22" s="32">
        <f>L22+P22+R22+T22+V22</f>
        <v>5413488</v>
      </c>
      <c r="E22" s="37">
        <f t="shared" ref="E22:K22" si="0">E10+E11+E12+E13+E14+E15+E16+E17+E18+E19+E20+E21</f>
        <v>0</v>
      </c>
      <c r="F22" s="37">
        <f t="shared" si="0"/>
        <v>0</v>
      </c>
      <c r="G22" s="37">
        <f t="shared" si="0"/>
        <v>0</v>
      </c>
      <c r="H22" s="37">
        <f t="shared" si="0"/>
        <v>0</v>
      </c>
      <c r="I22" s="37">
        <f t="shared" si="0"/>
        <v>0</v>
      </c>
      <c r="J22" s="37">
        <f t="shared" si="0"/>
        <v>0</v>
      </c>
      <c r="K22" s="37">
        <f t="shared" si="0"/>
        <v>0</v>
      </c>
      <c r="L22" s="51">
        <f>(E22+F22+G22+H22+I22+J22+K22)*13000</f>
        <v>0</v>
      </c>
      <c r="M22" s="37">
        <f>M10+M11+M12+M13+M14+M15+M16+M17+M18+M19+M20+M21</f>
        <v>12</v>
      </c>
      <c r="N22" s="37">
        <f t="shared" ref="N22:U22" si="1">N10+N11+N12+N13+N14+N15+N16+N17+N18+N19+N20+N21</f>
        <v>24</v>
      </c>
      <c r="O22" s="37">
        <f t="shared" si="1"/>
        <v>24</v>
      </c>
      <c r="P22" s="51">
        <f>12*32000</f>
        <v>384000</v>
      </c>
      <c r="Q22" s="37">
        <f t="shared" si="1"/>
        <v>0</v>
      </c>
      <c r="R22" s="51">
        <v>0</v>
      </c>
      <c r="S22" s="37">
        <f t="shared" si="1"/>
        <v>0</v>
      </c>
      <c r="T22" s="51">
        <v>0</v>
      </c>
      <c r="U22" s="37">
        <f t="shared" si="1"/>
        <v>24</v>
      </c>
      <c r="V22" s="51">
        <f>U22*209562</f>
        <v>5029488</v>
      </c>
      <c r="W22" s="51">
        <f t="shared" ref="W22:X22" si="2">W10+W11+W12+W13+W14+W15+W16+W17+W18+W19+W20+W21</f>
        <v>0</v>
      </c>
      <c r="X22" s="51">
        <f t="shared" si="2"/>
        <v>0</v>
      </c>
    </row>
    <row r="23" spans="1:24" ht="18.75" x14ac:dyDescent="0.25">
      <c r="A23" s="35"/>
      <c r="B23" s="92" t="s">
        <v>59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54"/>
      <c r="W23" s="52"/>
      <c r="X23" s="45"/>
    </row>
    <row r="24" spans="1:24" ht="15.75" x14ac:dyDescent="0.25">
      <c r="A24" s="35">
        <v>13</v>
      </c>
      <c r="B24" s="103" t="s">
        <v>60</v>
      </c>
      <c r="C24" s="103"/>
      <c r="D24" s="38"/>
      <c r="E24" s="36"/>
      <c r="F24" s="36"/>
      <c r="G24" s="36"/>
      <c r="H24" s="36"/>
      <c r="I24" s="36"/>
      <c r="J24" s="36"/>
      <c r="K24" s="36"/>
      <c r="L24" s="50"/>
      <c r="M24" s="36">
        <v>1</v>
      </c>
      <c r="N24" s="36">
        <v>2</v>
      </c>
      <c r="O24" s="36">
        <v>2</v>
      </c>
      <c r="P24" s="50"/>
      <c r="Q24" s="36">
        <v>200</v>
      </c>
      <c r="R24" s="50"/>
      <c r="S24" s="36"/>
      <c r="T24" s="50"/>
      <c r="U24" s="36">
        <v>2</v>
      </c>
      <c r="V24" s="50"/>
      <c r="W24" s="50">
        <v>2</v>
      </c>
      <c r="X24" s="50">
        <v>1</v>
      </c>
    </row>
    <row r="25" spans="1:24" ht="15.75" x14ac:dyDescent="0.25">
      <c r="A25" s="35">
        <v>14</v>
      </c>
      <c r="B25" s="103" t="s">
        <v>61</v>
      </c>
      <c r="C25" s="103"/>
      <c r="D25" s="38"/>
      <c r="E25" s="36"/>
      <c r="F25" s="36"/>
      <c r="G25" s="36"/>
      <c r="H25" s="36"/>
      <c r="I25" s="36"/>
      <c r="J25" s="36"/>
      <c r="K25" s="36"/>
      <c r="L25" s="50"/>
      <c r="M25" s="36">
        <v>1</v>
      </c>
      <c r="N25" s="36">
        <v>2</v>
      </c>
      <c r="O25" s="36">
        <v>2</v>
      </c>
      <c r="P25" s="50"/>
      <c r="Q25" s="36">
        <v>200</v>
      </c>
      <c r="R25" s="50"/>
      <c r="S25" s="36">
        <v>2</v>
      </c>
      <c r="T25" s="50"/>
      <c r="U25" s="36">
        <v>2</v>
      </c>
      <c r="V25" s="50"/>
      <c r="W25" s="50">
        <v>2</v>
      </c>
      <c r="X25" s="50">
        <v>1</v>
      </c>
    </row>
    <row r="26" spans="1:24" ht="15.75" x14ac:dyDescent="0.25">
      <c r="A26" s="35">
        <v>15</v>
      </c>
      <c r="B26" s="103" t="s">
        <v>62</v>
      </c>
      <c r="C26" s="103"/>
      <c r="D26" s="38"/>
      <c r="E26" s="36"/>
      <c r="F26" s="36"/>
      <c r="G26" s="36"/>
      <c r="H26" s="36"/>
      <c r="I26" s="36"/>
      <c r="J26" s="36"/>
      <c r="K26" s="36"/>
      <c r="L26" s="50"/>
      <c r="M26" s="36">
        <v>1</v>
      </c>
      <c r="N26" s="36">
        <v>2</v>
      </c>
      <c r="O26" s="36">
        <v>2</v>
      </c>
      <c r="P26" s="50"/>
      <c r="Q26" s="36">
        <v>200</v>
      </c>
      <c r="R26" s="50"/>
      <c r="S26" s="36">
        <v>2</v>
      </c>
      <c r="T26" s="50"/>
      <c r="U26" s="36">
        <v>2</v>
      </c>
      <c r="V26" s="50"/>
      <c r="W26" s="50">
        <v>2</v>
      </c>
      <c r="X26" s="50">
        <v>1</v>
      </c>
    </row>
    <row r="27" spans="1:24" ht="15.75" x14ac:dyDescent="0.25">
      <c r="A27" s="35">
        <v>16</v>
      </c>
      <c r="B27" s="103" t="s">
        <v>63</v>
      </c>
      <c r="C27" s="103"/>
      <c r="D27" s="38"/>
      <c r="E27" s="36"/>
      <c r="F27" s="36"/>
      <c r="G27" s="36"/>
      <c r="H27" s="36"/>
      <c r="I27" s="36"/>
      <c r="J27" s="36"/>
      <c r="K27" s="36"/>
      <c r="L27" s="50"/>
      <c r="M27" s="36">
        <v>1</v>
      </c>
      <c r="N27" s="36">
        <v>2</v>
      </c>
      <c r="O27" s="36">
        <v>2</v>
      </c>
      <c r="P27" s="50"/>
      <c r="Q27" s="36">
        <v>200</v>
      </c>
      <c r="R27" s="50"/>
      <c r="S27" s="36">
        <v>2</v>
      </c>
      <c r="T27" s="50"/>
      <c r="U27" s="36">
        <v>2</v>
      </c>
      <c r="V27" s="50"/>
      <c r="W27" s="50">
        <v>1</v>
      </c>
      <c r="X27" s="50">
        <v>1</v>
      </c>
    </row>
    <row r="28" spans="1:24" ht="15.75" x14ac:dyDescent="0.25">
      <c r="A28" s="35"/>
      <c r="B28" s="90" t="s">
        <v>122</v>
      </c>
      <c r="C28" s="91"/>
      <c r="D28" s="32">
        <f>L28+P28+R28+T28+V28</f>
        <v>4230712</v>
      </c>
      <c r="E28" s="37">
        <f t="shared" ref="E28:K28" si="3">E24+E25+E26+E27</f>
        <v>0</v>
      </c>
      <c r="F28" s="37">
        <f t="shared" si="3"/>
        <v>0</v>
      </c>
      <c r="G28" s="37">
        <f t="shared" si="3"/>
        <v>0</v>
      </c>
      <c r="H28" s="37">
        <f t="shared" si="3"/>
        <v>0</v>
      </c>
      <c r="I28" s="37">
        <f t="shared" si="3"/>
        <v>0</v>
      </c>
      <c r="J28" s="37">
        <f t="shared" si="3"/>
        <v>0</v>
      </c>
      <c r="K28" s="37">
        <f t="shared" si="3"/>
        <v>0</v>
      </c>
      <c r="L28" s="51">
        <f>(E28+F28+G28+H28+I28+J28+K28)*13000</f>
        <v>0</v>
      </c>
      <c r="M28" s="37">
        <f>M24+M25+M26+M27</f>
        <v>4</v>
      </c>
      <c r="N28" s="37">
        <f t="shared" ref="N28:U28" si="4">N24+N25+N26+N27</f>
        <v>8</v>
      </c>
      <c r="O28" s="37">
        <f t="shared" si="4"/>
        <v>8</v>
      </c>
      <c r="P28" s="51">
        <f>M28*32000</f>
        <v>128000</v>
      </c>
      <c r="Q28" s="37">
        <f t="shared" si="4"/>
        <v>800</v>
      </c>
      <c r="R28" s="51">
        <f>4*418559</f>
        <v>1674236</v>
      </c>
      <c r="S28" s="37">
        <f t="shared" si="4"/>
        <v>6</v>
      </c>
      <c r="T28" s="51">
        <f>S28*125330</f>
        <v>751980</v>
      </c>
      <c r="U28" s="37">
        <f t="shared" si="4"/>
        <v>8</v>
      </c>
      <c r="V28" s="51">
        <f>U28*209562</f>
        <v>1676496</v>
      </c>
      <c r="W28" s="51">
        <f t="shared" ref="W28:X28" si="5">W24+W25+W26+W27</f>
        <v>7</v>
      </c>
      <c r="X28" s="51">
        <f t="shared" si="5"/>
        <v>4</v>
      </c>
    </row>
    <row r="29" spans="1:24" ht="18.75" x14ac:dyDescent="0.25">
      <c r="A29" s="34"/>
      <c r="B29" s="92" t="s">
        <v>65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54"/>
      <c r="W29" s="52"/>
      <c r="X29" s="45"/>
    </row>
    <row r="30" spans="1:24" ht="15.75" x14ac:dyDescent="0.25">
      <c r="A30" s="35">
        <v>17</v>
      </c>
      <c r="B30" s="103" t="s">
        <v>66</v>
      </c>
      <c r="C30" s="103"/>
      <c r="D30" s="38"/>
      <c r="E30" s="36"/>
      <c r="F30" s="36"/>
      <c r="G30" s="36"/>
      <c r="H30" s="36"/>
      <c r="I30" s="36"/>
      <c r="J30" s="36"/>
      <c r="K30" s="36"/>
      <c r="L30" s="50"/>
      <c r="M30" s="36">
        <v>1</v>
      </c>
      <c r="N30" s="36">
        <v>2</v>
      </c>
      <c r="O30" s="36">
        <v>2</v>
      </c>
      <c r="P30" s="50"/>
      <c r="Q30" s="36">
        <v>200</v>
      </c>
      <c r="R30" s="50"/>
      <c r="S30" s="36"/>
      <c r="T30" s="50"/>
      <c r="U30" s="36">
        <v>2</v>
      </c>
      <c r="V30" s="50"/>
      <c r="W30" s="50"/>
      <c r="X30" s="50"/>
    </row>
    <row r="31" spans="1:24" ht="15.75" x14ac:dyDescent="0.25">
      <c r="A31" s="35">
        <v>18</v>
      </c>
      <c r="B31" s="103" t="s">
        <v>67</v>
      </c>
      <c r="C31" s="103"/>
      <c r="D31" s="38"/>
      <c r="E31" s="36"/>
      <c r="F31" s="36"/>
      <c r="G31" s="36"/>
      <c r="H31" s="36"/>
      <c r="I31" s="36"/>
      <c r="J31" s="36"/>
      <c r="K31" s="36"/>
      <c r="L31" s="50"/>
      <c r="M31" s="36">
        <v>1</v>
      </c>
      <c r="N31" s="36">
        <v>2</v>
      </c>
      <c r="O31" s="36">
        <v>2</v>
      </c>
      <c r="P31" s="50"/>
      <c r="Q31" s="36">
        <v>200</v>
      </c>
      <c r="R31" s="50"/>
      <c r="S31" s="36"/>
      <c r="T31" s="50"/>
      <c r="U31" s="36">
        <v>2</v>
      </c>
      <c r="V31" s="50"/>
      <c r="W31" s="50">
        <v>1</v>
      </c>
      <c r="X31" s="50">
        <v>1</v>
      </c>
    </row>
    <row r="32" spans="1:24" ht="15.75" x14ac:dyDescent="0.25">
      <c r="A32" s="35"/>
      <c r="B32" s="90" t="s">
        <v>123</v>
      </c>
      <c r="C32" s="91"/>
      <c r="D32" s="32">
        <f>L32+P32+R32+T32+V32</f>
        <v>1739366</v>
      </c>
      <c r="E32" s="37">
        <f t="shared" ref="E32:K32" si="6">E30+E31</f>
        <v>0</v>
      </c>
      <c r="F32" s="37">
        <f t="shared" si="6"/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7">
        <f t="shared" si="6"/>
        <v>0</v>
      </c>
      <c r="L32" s="51">
        <f>(E32+F32+G32+H32+I32+J32+K32)*13000</f>
        <v>0</v>
      </c>
      <c r="M32" s="37">
        <f>M30+M31</f>
        <v>2</v>
      </c>
      <c r="N32" s="37">
        <f t="shared" ref="N32:U32" si="7">N30+N31</f>
        <v>4</v>
      </c>
      <c r="O32" s="37">
        <f t="shared" si="7"/>
        <v>4</v>
      </c>
      <c r="P32" s="51">
        <f>M32*32000</f>
        <v>64000</v>
      </c>
      <c r="Q32" s="37">
        <f t="shared" si="7"/>
        <v>400</v>
      </c>
      <c r="R32" s="51">
        <f>2*418559</f>
        <v>837118</v>
      </c>
      <c r="S32" s="37">
        <f t="shared" si="7"/>
        <v>0</v>
      </c>
      <c r="T32" s="51">
        <f>S32*125330</f>
        <v>0</v>
      </c>
      <c r="U32" s="37">
        <f t="shared" si="7"/>
        <v>4</v>
      </c>
      <c r="V32" s="51">
        <f>U32*209562</f>
        <v>838248</v>
      </c>
      <c r="W32" s="51">
        <f t="shared" ref="W32:X32" si="8">W30+W31</f>
        <v>1</v>
      </c>
      <c r="X32" s="51">
        <f t="shared" si="8"/>
        <v>1</v>
      </c>
    </row>
    <row r="33" spans="1:24" ht="18.75" x14ac:dyDescent="0.25">
      <c r="A33" s="35"/>
      <c r="B33" s="92" t="s">
        <v>68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54"/>
      <c r="W33" s="52"/>
      <c r="X33" s="45"/>
    </row>
    <row r="34" spans="1:24" ht="15.75" x14ac:dyDescent="0.25">
      <c r="A34" s="35">
        <v>19</v>
      </c>
      <c r="B34" s="103" t="s">
        <v>69</v>
      </c>
      <c r="C34" s="103"/>
      <c r="D34" s="38"/>
      <c r="E34" s="36">
        <v>2</v>
      </c>
      <c r="F34" s="36">
        <v>4</v>
      </c>
      <c r="G34" s="36">
        <v>2</v>
      </c>
      <c r="H34" s="36">
        <v>2</v>
      </c>
      <c r="I34" s="36">
        <v>4</v>
      </c>
      <c r="J34" s="36">
        <v>2</v>
      </c>
      <c r="K34" s="36">
        <v>2</v>
      </c>
      <c r="L34" s="50"/>
      <c r="M34" s="36">
        <v>1</v>
      </c>
      <c r="N34" s="36">
        <v>2</v>
      </c>
      <c r="O34" s="36">
        <v>2</v>
      </c>
      <c r="P34" s="50"/>
      <c r="Q34" s="36">
        <v>200</v>
      </c>
      <c r="R34" s="50"/>
      <c r="S34" s="36">
        <v>2</v>
      </c>
      <c r="T34" s="50"/>
      <c r="U34" s="36">
        <v>2</v>
      </c>
      <c r="V34" s="50"/>
      <c r="W34" s="50">
        <v>1</v>
      </c>
      <c r="X34" s="50"/>
    </row>
    <row r="35" spans="1:24" ht="19.5" customHeight="1" x14ac:dyDescent="0.25">
      <c r="A35" s="35">
        <v>20</v>
      </c>
      <c r="B35" s="103" t="s">
        <v>71</v>
      </c>
      <c r="C35" s="103"/>
      <c r="D35" s="38"/>
      <c r="E35" s="36">
        <v>2</v>
      </c>
      <c r="F35" s="36">
        <v>4</v>
      </c>
      <c r="G35" s="36">
        <v>2</v>
      </c>
      <c r="H35" s="36">
        <v>2</v>
      </c>
      <c r="I35" s="36">
        <v>4</v>
      </c>
      <c r="J35" s="36">
        <v>2</v>
      </c>
      <c r="K35" s="36">
        <v>2</v>
      </c>
      <c r="L35" s="50"/>
      <c r="M35" s="36">
        <v>1</v>
      </c>
      <c r="N35" s="36">
        <v>2</v>
      </c>
      <c r="O35" s="36">
        <v>2</v>
      </c>
      <c r="P35" s="50"/>
      <c r="Q35" s="36">
        <v>200</v>
      </c>
      <c r="R35" s="50"/>
      <c r="S35" s="36"/>
      <c r="T35" s="50"/>
      <c r="U35" s="36">
        <v>2</v>
      </c>
      <c r="V35" s="50"/>
      <c r="W35" s="50">
        <v>1</v>
      </c>
      <c r="X35" s="50"/>
    </row>
    <row r="36" spans="1:24" ht="15.75" x14ac:dyDescent="0.25">
      <c r="A36" s="35">
        <v>21</v>
      </c>
      <c r="B36" s="103" t="s">
        <v>72</v>
      </c>
      <c r="C36" s="103"/>
      <c r="D36" s="38"/>
      <c r="E36" s="36">
        <v>2</v>
      </c>
      <c r="F36" s="36">
        <v>4</v>
      </c>
      <c r="G36" s="36">
        <v>2</v>
      </c>
      <c r="H36" s="36">
        <v>2</v>
      </c>
      <c r="I36" s="36">
        <v>4</v>
      </c>
      <c r="J36" s="36">
        <v>2</v>
      </c>
      <c r="K36" s="36">
        <v>2</v>
      </c>
      <c r="L36" s="50"/>
      <c r="M36" s="36">
        <v>1</v>
      </c>
      <c r="N36" s="36">
        <v>2</v>
      </c>
      <c r="O36" s="36">
        <v>2</v>
      </c>
      <c r="P36" s="50"/>
      <c r="Q36" s="36">
        <v>200</v>
      </c>
      <c r="R36" s="50"/>
      <c r="S36" s="36"/>
      <c r="T36" s="50"/>
      <c r="U36" s="36">
        <v>2</v>
      </c>
      <c r="V36" s="50"/>
      <c r="W36" s="50">
        <v>1</v>
      </c>
      <c r="X36" s="50"/>
    </row>
    <row r="37" spans="1:24" ht="15.75" x14ac:dyDescent="0.25">
      <c r="A37" s="35"/>
      <c r="B37" s="90" t="s">
        <v>124</v>
      </c>
      <c r="C37" s="91"/>
      <c r="D37" s="32">
        <f>L37+P37+R37+T37+V37</f>
        <v>3561709</v>
      </c>
      <c r="E37" s="37">
        <f>E34+E35+E36</f>
        <v>6</v>
      </c>
      <c r="F37" s="37">
        <f t="shared" ref="F37:U37" si="9">F34+F35+F36</f>
        <v>12</v>
      </c>
      <c r="G37" s="37">
        <f t="shared" si="9"/>
        <v>6</v>
      </c>
      <c r="H37" s="37">
        <f t="shared" si="9"/>
        <v>6</v>
      </c>
      <c r="I37" s="37">
        <f t="shared" si="9"/>
        <v>12</v>
      </c>
      <c r="J37" s="37">
        <f t="shared" si="9"/>
        <v>6</v>
      </c>
      <c r="K37" s="37">
        <f t="shared" si="9"/>
        <v>6</v>
      </c>
      <c r="L37" s="51">
        <f>(E37+F37+G37+H37+I37+J37+K37)*13000</f>
        <v>702000</v>
      </c>
      <c r="M37" s="37">
        <f t="shared" si="9"/>
        <v>3</v>
      </c>
      <c r="N37" s="37">
        <f t="shared" si="9"/>
        <v>6</v>
      </c>
      <c r="O37" s="37">
        <f t="shared" si="9"/>
        <v>6</v>
      </c>
      <c r="P37" s="51">
        <f>M37*32000</f>
        <v>96000</v>
      </c>
      <c r="Q37" s="37">
        <f t="shared" si="9"/>
        <v>600</v>
      </c>
      <c r="R37" s="51">
        <f>3*418559</f>
        <v>1255677</v>
      </c>
      <c r="S37" s="37">
        <f t="shared" si="9"/>
        <v>2</v>
      </c>
      <c r="T37" s="51">
        <f>S37*125330</f>
        <v>250660</v>
      </c>
      <c r="U37" s="37">
        <f t="shared" si="9"/>
        <v>6</v>
      </c>
      <c r="V37" s="51">
        <f>U37*209562</f>
        <v>1257372</v>
      </c>
      <c r="W37" s="51">
        <f t="shared" ref="W37:X37" si="10">W34+W35+W36</f>
        <v>3</v>
      </c>
      <c r="X37" s="51">
        <f t="shared" si="10"/>
        <v>0</v>
      </c>
    </row>
    <row r="38" spans="1:24" ht="18.75" x14ac:dyDescent="0.25">
      <c r="A38" s="35"/>
      <c r="B38" s="92" t="s">
        <v>73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54"/>
      <c r="W38" s="52"/>
      <c r="X38" s="45"/>
    </row>
    <row r="39" spans="1:24" ht="18" customHeight="1" x14ac:dyDescent="0.25">
      <c r="A39" s="35">
        <v>22</v>
      </c>
      <c r="B39" s="103" t="s">
        <v>74</v>
      </c>
      <c r="C39" s="103"/>
      <c r="D39" s="38"/>
      <c r="E39" s="36">
        <v>2</v>
      </c>
      <c r="F39" s="36">
        <v>4</v>
      </c>
      <c r="G39" s="36">
        <v>2</v>
      </c>
      <c r="H39" s="36">
        <v>2</v>
      </c>
      <c r="I39" s="36">
        <v>4</v>
      </c>
      <c r="J39" s="36">
        <v>2</v>
      </c>
      <c r="K39" s="36">
        <v>2</v>
      </c>
      <c r="L39" s="50"/>
      <c r="M39" s="36">
        <v>1</v>
      </c>
      <c r="N39" s="36">
        <v>2</v>
      </c>
      <c r="O39" s="36">
        <v>2</v>
      </c>
      <c r="P39" s="50"/>
      <c r="Q39" s="36">
        <v>200</v>
      </c>
      <c r="R39" s="50"/>
      <c r="S39" s="36">
        <v>2</v>
      </c>
      <c r="T39" s="50"/>
      <c r="U39" s="36">
        <v>2</v>
      </c>
      <c r="V39" s="50"/>
      <c r="W39" s="50">
        <v>1</v>
      </c>
      <c r="X39" s="50"/>
    </row>
    <row r="40" spans="1:24" ht="15.75" x14ac:dyDescent="0.25">
      <c r="A40" s="35">
        <v>23</v>
      </c>
      <c r="B40" s="103" t="s">
        <v>75</v>
      </c>
      <c r="C40" s="103"/>
      <c r="D40" s="38"/>
      <c r="E40" s="36">
        <v>2</v>
      </c>
      <c r="F40" s="36">
        <v>4</v>
      </c>
      <c r="G40" s="36">
        <v>2</v>
      </c>
      <c r="H40" s="36">
        <v>2</v>
      </c>
      <c r="I40" s="36">
        <v>4</v>
      </c>
      <c r="J40" s="36">
        <v>2</v>
      </c>
      <c r="K40" s="36">
        <v>2</v>
      </c>
      <c r="L40" s="50"/>
      <c r="M40" s="36">
        <v>1</v>
      </c>
      <c r="N40" s="36">
        <v>2</v>
      </c>
      <c r="O40" s="36">
        <v>2</v>
      </c>
      <c r="P40" s="50"/>
      <c r="Q40" s="36">
        <v>200</v>
      </c>
      <c r="R40" s="50"/>
      <c r="S40" s="36"/>
      <c r="T40" s="50"/>
      <c r="U40" s="36">
        <v>2</v>
      </c>
      <c r="V40" s="50"/>
      <c r="W40" s="50">
        <v>1</v>
      </c>
      <c r="X40" s="50">
        <v>1</v>
      </c>
    </row>
    <row r="41" spans="1:24" ht="15.75" x14ac:dyDescent="0.25">
      <c r="A41" s="35">
        <v>24</v>
      </c>
      <c r="B41" s="103" t="s">
        <v>76</v>
      </c>
      <c r="C41" s="103"/>
      <c r="D41" s="38"/>
      <c r="E41" s="36">
        <v>2</v>
      </c>
      <c r="F41" s="36">
        <v>4</v>
      </c>
      <c r="G41" s="36">
        <v>2</v>
      </c>
      <c r="H41" s="36">
        <v>2</v>
      </c>
      <c r="I41" s="36">
        <v>4</v>
      </c>
      <c r="J41" s="36">
        <v>2</v>
      </c>
      <c r="K41" s="36">
        <v>2</v>
      </c>
      <c r="L41" s="50"/>
      <c r="M41" s="36">
        <v>1</v>
      </c>
      <c r="N41" s="36">
        <v>2</v>
      </c>
      <c r="O41" s="36">
        <v>2</v>
      </c>
      <c r="P41" s="50"/>
      <c r="Q41" s="36">
        <v>200</v>
      </c>
      <c r="R41" s="50"/>
      <c r="S41" s="36"/>
      <c r="T41" s="50"/>
      <c r="U41" s="36">
        <v>2</v>
      </c>
      <c r="V41" s="50"/>
      <c r="W41" s="50">
        <v>1</v>
      </c>
      <c r="X41" s="50"/>
    </row>
    <row r="42" spans="1:24" ht="15.75" x14ac:dyDescent="0.25">
      <c r="A42" s="35">
        <v>25</v>
      </c>
      <c r="B42" s="103" t="s">
        <v>24</v>
      </c>
      <c r="C42" s="103"/>
      <c r="D42" s="38"/>
      <c r="E42" s="36">
        <v>2</v>
      </c>
      <c r="F42" s="36">
        <v>4</v>
      </c>
      <c r="G42" s="36">
        <v>2</v>
      </c>
      <c r="H42" s="36">
        <v>2</v>
      </c>
      <c r="I42" s="36">
        <v>4</v>
      </c>
      <c r="J42" s="36">
        <v>2</v>
      </c>
      <c r="K42" s="36">
        <v>2</v>
      </c>
      <c r="L42" s="50"/>
      <c r="M42" s="36">
        <v>1</v>
      </c>
      <c r="N42" s="36">
        <v>2</v>
      </c>
      <c r="O42" s="36">
        <v>1</v>
      </c>
      <c r="P42" s="50"/>
      <c r="Q42" s="36"/>
      <c r="R42" s="50"/>
      <c r="S42" s="36"/>
      <c r="T42" s="50"/>
      <c r="U42" s="36">
        <v>2</v>
      </c>
      <c r="V42" s="50"/>
      <c r="W42" s="50">
        <v>1</v>
      </c>
      <c r="X42" s="50"/>
    </row>
    <row r="43" spans="1:24" ht="15.75" x14ac:dyDescent="0.25">
      <c r="A43" s="35"/>
      <c r="B43" s="31" t="s">
        <v>125</v>
      </c>
      <c r="C43" s="31"/>
      <c r="D43" s="32">
        <f>L43+P43+R43+T43+V43</f>
        <v>4246833</v>
      </c>
      <c r="E43" s="37">
        <f>E39+E40+E41+E42</f>
        <v>8</v>
      </c>
      <c r="F43" s="37">
        <f t="shared" ref="F43:U43" si="11">F39+F40+F41+F42</f>
        <v>16</v>
      </c>
      <c r="G43" s="37">
        <f t="shared" si="11"/>
        <v>8</v>
      </c>
      <c r="H43" s="37">
        <f t="shared" si="11"/>
        <v>8</v>
      </c>
      <c r="I43" s="37">
        <f t="shared" si="11"/>
        <v>16</v>
      </c>
      <c r="J43" s="37">
        <f t="shared" si="11"/>
        <v>8</v>
      </c>
      <c r="K43" s="37">
        <f t="shared" si="11"/>
        <v>8</v>
      </c>
      <c r="L43" s="51">
        <f>(E43+F43+G43+H43+I43+J43+K43)*13000</f>
        <v>936000</v>
      </c>
      <c r="M43" s="37">
        <f t="shared" si="11"/>
        <v>4</v>
      </c>
      <c r="N43" s="37">
        <f t="shared" si="11"/>
        <v>8</v>
      </c>
      <c r="O43" s="37">
        <f t="shared" si="11"/>
        <v>7</v>
      </c>
      <c r="P43" s="51">
        <f>M43*32000</f>
        <v>128000</v>
      </c>
      <c r="Q43" s="37">
        <f t="shared" si="11"/>
        <v>600</v>
      </c>
      <c r="R43" s="51">
        <f>3*418559</f>
        <v>1255677</v>
      </c>
      <c r="S43" s="37">
        <f t="shared" si="11"/>
        <v>2</v>
      </c>
      <c r="T43" s="51">
        <f>S43*125330</f>
        <v>250660</v>
      </c>
      <c r="U43" s="37">
        <f t="shared" si="11"/>
        <v>8</v>
      </c>
      <c r="V43" s="51">
        <f>U43*209562</f>
        <v>1676496</v>
      </c>
      <c r="W43" s="51">
        <f t="shared" ref="W43:X43" si="12">W39+W40+W41+W42</f>
        <v>4</v>
      </c>
      <c r="X43" s="51">
        <f t="shared" si="12"/>
        <v>1</v>
      </c>
    </row>
    <row r="44" spans="1:24" ht="18.75" x14ac:dyDescent="0.25">
      <c r="A44" s="35"/>
      <c r="B44" s="92" t="s">
        <v>79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54"/>
      <c r="W44" s="52"/>
      <c r="X44" s="45"/>
    </row>
    <row r="45" spans="1:24" ht="15.75" x14ac:dyDescent="0.25">
      <c r="A45" s="35">
        <v>26</v>
      </c>
      <c r="B45" s="103" t="s">
        <v>80</v>
      </c>
      <c r="C45" s="103"/>
      <c r="D45" s="38"/>
      <c r="E45" s="36">
        <v>2</v>
      </c>
      <c r="F45" s="36">
        <v>4</v>
      </c>
      <c r="G45" s="36">
        <v>2</v>
      </c>
      <c r="H45" s="36">
        <v>2</v>
      </c>
      <c r="I45" s="36">
        <v>4</v>
      </c>
      <c r="J45" s="36">
        <v>2</v>
      </c>
      <c r="K45" s="36">
        <v>2</v>
      </c>
      <c r="L45" s="50"/>
      <c r="M45" s="36">
        <v>1</v>
      </c>
      <c r="N45" s="36">
        <v>2</v>
      </c>
      <c r="O45" s="36">
        <v>2</v>
      </c>
      <c r="P45" s="50"/>
      <c r="Q45" s="36">
        <v>200</v>
      </c>
      <c r="R45" s="50"/>
      <c r="S45" s="36"/>
      <c r="T45" s="50"/>
      <c r="U45" s="36">
        <v>2</v>
      </c>
      <c r="V45" s="50"/>
      <c r="W45" s="50">
        <v>1</v>
      </c>
      <c r="X45" s="50">
        <v>1</v>
      </c>
    </row>
    <row r="46" spans="1:24" ht="15.75" x14ac:dyDescent="0.25">
      <c r="A46" s="35">
        <v>27</v>
      </c>
      <c r="B46" s="103" t="s">
        <v>81</v>
      </c>
      <c r="C46" s="103"/>
      <c r="D46" s="38"/>
      <c r="E46" s="36">
        <v>2</v>
      </c>
      <c r="F46" s="36">
        <v>4</v>
      </c>
      <c r="G46" s="36">
        <v>2</v>
      </c>
      <c r="H46" s="36">
        <v>2</v>
      </c>
      <c r="I46" s="36">
        <v>4</v>
      </c>
      <c r="J46" s="36">
        <v>2</v>
      </c>
      <c r="K46" s="36">
        <v>2</v>
      </c>
      <c r="L46" s="50"/>
      <c r="M46" s="36">
        <v>1</v>
      </c>
      <c r="N46" s="36">
        <v>2</v>
      </c>
      <c r="O46" s="36">
        <v>2</v>
      </c>
      <c r="P46" s="50"/>
      <c r="Q46" s="36">
        <v>200</v>
      </c>
      <c r="R46" s="50"/>
      <c r="S46" s="36">
        <v>2</v>
      </c>
      <c r="T46" s="50"/>
      <c r="U46" s="36">
        <v>2</v>
      </c>
      <c r="V46" s="50"/>
      <c r="W46" s="50">
        <v>1</v>
      </c>
      <c r="X46" s="50">
        <v>1</v>
      </c>
    </row>
    <row r="47" spans="1:24" ht="15.75" x14ac:dyDescent="0.25">
      <c r="A47" s="35"/>
      <c r="B47" s="90" t="s">
        <v>126</v>
      </c>
      <c r="C47" s="91"/>
      <c r="D47" s="32">
        <f>L47+P47+R47+T47+V47</f>
        <v>2458026</v>
      </c>
      <c r="E47" s="37">
        <f>E45+E46</f>
        <v>4</v>
      </c>
      <c r="F47" s="37">
        <f t="shared" ref="F47:U47" si="13">F45+F46</f>
        <v>8</v>
      </c>
      <c r="G47" s="37">
        <f t="shared" si="13"/>
        <v>4</v>
      </c>
      <c r="H47" s="37">
        <f t="shared" si="13"/>
        <v>4</v>
      </c>
      <c r="I47" s="37">
        <f t="shared" si="13"/>
        <v>8</v>
      </c>
      <c r="J47" s="37">
        <f t="shared" si="13"/>
        <v>4</v>
      </c>
      <c r="K47" s="37">
        <f t="shared" si="13"/>
        <v>4</v>
      </c>
      <c r="L47" s="51">
        <f>(E47+F47+G47+H47+I47+J47+K47)*13000</f>
        <v>468000</v>
      </c>
      <c r="M47" s="37">
        <f t="shared" si="13"/>
        <v>2</v>
      </c>
      <c r="N47" s="37">
        <f t="shared" si="13"/>
        <v>4</v>
      </c>
      <c r="O47" s="37">
        <f t="shared" si="13"/>
        <v>4</v>
      </c>
      <c r="P47" s="51">
        <f>M47*32000</f>
        <v>64000</v>
      </c>
      <c r="Q47" s="37">
        <f t="shared" si="13"/>
        <v>400</v>
      </c>
      <c r="R47" s="51">
        <f>2*418559</f>
        <v>837118</v>
      </c>
      <c r="S47" s="37">
        <f t="shared" si="13"/>
        <v>2</v>
      </c>
      <c r="T47" s="51">
        <f>S47*125330</f>
        <v>250660</v>
      </c>
      <c r="U47" s="37">
        <f t="shared" si="13"/>
        <v>4</v>
      </c>
      <c r="V47" s="51">
        <f>U47*209562</f>
        <v>838248</v>
      </c>
      <c r="W47" s="51">
        <f t="shared" ref="W47:X47" si="14">W45+W46</f>
        <v>2</v>
      </c>
      <c r="X47" s="51">
        <f t="shared" si="14"/>
        <v>2</v>
      </c>
    </row>
    <row r="48" spans="1:24" ht="18.75" x14ac:dyDescent="0.25">
      <c r="A48" s="35"/>
      <c r="B48" s="92" t="s">
        <v>82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54"/>
      <c r="W48" s="52"/>
      <c r="X48" s="45"/>
    </row>
    <row r="49" spans="1:24" ht="15.75" x14ac:dyDescent="0.25">
      <c r="A49" s="35">
        <v>28</v>
      </c>
      <c r="B49" s="103" t="s">
        <v>83</v>
      </c>
      <c r="C49" s="103"/>
      <c r="D49" s="38"/>
      <c r="E49" s="36"/>
      <c r="F49" s="36"/>
      <c r="G49" s="36"/>
      <c r="H49" s="36"/>
      <c r="I49" s="36"/>
      <c r="J49" s="36">
        <v>2</v>
      </c>
      <c r="K49" s="36">
        <v>2</v>
      </c>
      <c r="L49" s="50"/>
      <c r="M49" s="36">
        <v>1</v>
      </c>
      <c r="N49" s="36">
        <v>2</v>
      </c>
      <c r="O49" s="36">
        <v>2</v>
      </c>
      <c r="P49" s="50"/>
      <c r="Q49" s="36">
        <v>200</v>
      </c>
      <c r="R49" s="50"/>
      <c r="S49" s="36">
        <v>2</v>
      </c>
      <c r="T49" s="50"/>
      <c r="U49" s="36">
        <v>2</v>
      </c>
      <c r="V49" s="50"/>
      <c r="W49" s="50"/>
      <c r="X49" s="50"/>
    </row>
    <row r="50" spans="1:24" ht="19.5" customHeight="1" x14ac:dyDescent="0.25">
      <c r="A50" s="35">
        <v>29</v>
      </c>
      <c r="B50" s="103" t="s">
        <v>84</v>
      </c>
      <c r="C50" s="103"/>
      <c r="D50" s="38"/>
      <c r="E50" s="36"/>
      <c r="F50" s="36"/>
      <c r="G50" s="36"/>
      <c r="H50" s="36"/>
      <c r="I50" s="36"/>
      <c r="J50" s="36">
        <v>2</v>
      </c>
      <c r="K50" s="36">
        <v>2</v>
      </c>
      <c r="L50" s="50"/>
      <c r="M50" s="36">
        <v>1</v>
      </c>
      <c r="N50" s="36">
        <v>2</v>
      </c>
      <c r="O50" s="36">
        <v>2</v>
      </c>
      <c r="P50" s="50"/>
      <c r="Q50" s="36">
        <v>200</v>
      </c>
      <c r="R50" s="50"/>
      <c r="S50" s="36">
        <v>2</v>
      </c>
      <c r="T50" s="50"/>
      <c r="U50" s="36">
        <v>2</v>
      </c>
      <c r="V50" s="50"/>
      <c r="W50" s="50"/>
      <c r="X50" s="50"/>
    </row>
    <row r="51" spans="1:24" ht="19.5" customHeight="1" x14ac:dyDescent="0.25">
      <c r="A51" s="35"/>
      <c r="B51" s="90" t="s">
        <v>127</v>
      </c>
      <c r="C51" s="91"/>
      <c r="D51" s="32">
        <f>L51+P51+R51+T51+V51</f>
        <v>2344686</v>
      </c>
      <c r="E51" s="37">
        <f>E49+E50</f>
        <v>0</v>
      </c>
      <c r="F51" s="37">
        <f t="shared" ref="F51:U51" si="15">F49+F50</f>
        <v>0</v>
      </c>
      <c r="G51" s="37">
        <f t="shared" si="15"/>
        <v>0</v>
      </c>
      <c r="H51" s="37">
        <f t="shared" si="15"/>
        <v>0</v>
      </c>
      <c r="I51" s="37">
        <f t="shared" si="15"/>
        <v>0</v>
      </c>
      <c r="J51" s="37">
        <f t="shared" si="15"/>
        <v>4</v>
      </c>
      <c r="K51" s="37">
        <f t="shared" si="15"/>
        <v>4</v>
      </c>
      <c r="L51" s="51">
        <f>(E51+F51+G51+H51+I51+J51+K51)*13000</f>
        <v>104000</v>
      </c>
      <c r="M51" s="37">
        <f t="shared" si="15"/>
        <v>2</v>
      </c>
      <c r="N51" s="37">
        <f t="shared" si="15"/>
        <v>4</v>
      </c>
      <c r="O51" s="37">
        <f t="shared" si="15"/>
        <v>4</v>
      </c>
      <c r="P51" s="51">
        <f>M51*32000</f>
        <v>64000</v>
      </c>
      <c r="Q51" s="37">
        <f t="shared" si="15"/>
        <v>400</v>
      </c>
      <c r="R51" s="51">
        <f>2*418559</f>
        <v>837118</v>
      </c>
      <c r="S51" s="37">
        <f t="shared" si="15"/>
        <v>4</v>
      </c>
      <c r="T51" s="51">
        <f>S51*125330</f>
        <v>501320</v>
      </c>
      <c r="U51" s="37">
        <f t="shared" si="15"/>
        <v>4</v>
      </c>
      <c r="V51" s="51">
        <f>U51*209562</f>
        <v>838248</v>
      </c>
      <c r="W51" s="51">
        <f t="shared" ref="W51:X51" si="16">W49+W50</f>
        <v>0</v>
      </c>
      <c r="X51" s="51">
        <f t="shared" si="16"/>
        <v>0</v>
      </c>
    </row>
    <row r="52" spans="1:24" ht="18.75" x14ac:dyDescent="0.25">
      <c r="A52" s="35"/>
      <c r="B52" s="92" t="s">
        <v>85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54"/>
      <c r="W52" s="52"/>
      <c r="X52" s="45"/>
    </row>
    <row r="53" spans="1:24" ht="15.75" x14ac:dyDescent="0.25">
      <c r="A53" s="35">
        <v>30</v>
      </c>
      <c r="B53" s="103" t="s">
        <v>83</v>
      </c>
      <c r="C53" s="103"/>
      <c r="D53" s="38"/>
      <c r="E53" s="36">
        <v>2</v>
      </c>
      <c r="F53" s="36">
        <v>4</v>
      </c>
      <c r="G53" s="36">
        <v>2</v>
      </c>
      <c r="H53" s="36">
        <v>2</v>
      </c>
      <c r="I53" s="36">
        <v>4</v>
      </c>
      <c r="J53" s="36"/>
      <c r="K53" s="36"/>
      <c r="L53" s="50"/>
      <c r="M53" s="36">
        <v>0</v>
      </c>
      <c r="N53" s="36"/>
      <c r="O53" s="36"/>
      <c r="P53" s="50"/>
      <c r="Q53" s="36">
        <v>0</v>
      </c>
      <c r="R53" s="50"/>
      <c r="S53" s="36"/>
      <c r="T53" s="50"/>
      <c r="U53" s="36">
        <v>2</v>
      </c>
      <c r="V53" s="50"/>
      <c r="W53" s="50"/>
      <c r="X53" s="50">
        <v>0</v>
      </c>
    </row>
    <row r="54" spans="1:24" ht="23.25" customHeight="1" x14ac:dyDescent="0.25">
      <c r="A54" s="35">
        <v>31</v>
      </c>
      <c r="B54" s="103" t="s">
        <v>86</v>
      </c>
      <c r="C54" s="103"/>
      <c r="D54" s="38"/>
      <c r="E54" s="36">
        <v>2</v>
      </c>
      <c r="F54" s="36">
        <v>4</v>
      </c>
      <c r="G54" s="36">
        <v>2</v>
      </c>
      <c r="H54" s="36">
        <v>2</v>
      </c>
      <c r="I54" s="36"/>
      <c r="J54" s="36"/>
      <c r="K54" s="36"/>
      <c r="L54" s="50"/>
      <c r="M54" s="36">
        <v>1</v>
      </c>
      <c r="N54" s="36">
        <v>2</v>
      </c>
      <c r="O54" s="36">
        <v>2</v>
      </c>
      <c r="P54" s="50"/>
      <c r="Q54" s="36">
        <v>200</v>
      </c>
      <c r="R54" s="50"/>
      <c r="S54" s="36"/>
      <c r="T54" s="50"/>
      <c r="U54" s="36">
        <v>2</v>
      </c>
      <c r="V54" s="50"/>
      <c r="W54" s="50">
        <v>1</v>
      </c>
      <c r="X54" s="50">
        <v>1</v>
      </c>
    </row>
    <row r="55" spans="1:24" ht="15.75" x14ac:dyDescent="0.25">
      <c r="A55" s="35">
        <v>32</v>
      </c>
      <c r="B55" s="103" t="s">
        <v>87</v>
      </c>
      <c r="C55" s="103"/>
      <c r="D55" s="38"/>
      <c r="E55" s="36">
        <v>2</v>
      </c>
      <c r="F55" s="36">
        <v>4</v>
      </c>
      <c r="G55" s="36">
        <v>2</v>
      </c>
      <c r="H55" s="36">
        <v>2</v>
      </c>
      <c r="I55" s="36">
        <v>4</v>
      </c>
      <c r="J55" s="36"/>
      <c r="K55" s="36"/>
      <c r="L55" s="50"/>
      <c r="M55" s="36">
        <v>1</v>
      </c>
      <c r="N55" s="36">
        <v>2</v>
      </c>
      <c r="O55" s="36">
        <v>2</v>
      </c>
      <c r="P55" s="50"/>
      <c r="Q55" s="36"/>
      <c r="R55" s="50"/>
      <c r="S55" s="36"/>
      <c r="T55" s="50"/>
      <c r="U55" s="36">
        <v>2</v>
      </c>
      <c r="V55" s="50"/>
      <c r="W55" s="50">
        <v>1</v>
      </c>
      <c r="X55" s="50">
        <v>0</v>
      </c>
    </row>
    <row r="56" spans="1:24" ht="15.75" x14ac:dyDescent="0.25">
      <c r="A56" s="35"/>
      <c r="B56" s="90" t="s">
        <v>128</v>
      </c>
      <c r="C56" s="91"/>
      <c r="D56" s="32">
        <f>L56+P56+R56+T56+V56</f>
        <v>2233931</v>
      </c>
      <c r="E56" s="37">
        <f>E53+E54+E55</f>
        <v>6</v>
      </c>
      <c r="F56" s="37">
        <f t="shared" ref="F56:U56" si="17">F53+F54+F55</f>
        <v>12</v>
      </c>
      <c r="G56" s="37">
        <f t="shared" si="17"/>
        <v>6</v>
      </c>
      <c r="H56" s="37">
        <f t="shared" si="17"/>
        <v>6</v>
      </c>
      <c r="I56" s="37">
        <f t="shared" si="17"/>
        <v>8</v>
      </c>
      <c r="J56" s="37">
        <f t="shared" si="17"/>
        <v>0</v>
      </c>
      <c r="K56" s="37">
        <f t="shared" si="17"/>
        <v>0</v>
      </c>
      <c r="L56" s="51">
        <f>(E56+F56+G56+H56+I56+J56+K56)*13000</f>
        <v>494000</v>
      </c>
      <c r="M56" s="37">
        <f t="shared" si="17"/>
        <v>2</v>
      </c>
      <c r="N56" s="37">
        <f t="shared" si="17"/>
        <v>4</v>
      </c>
      <c r="O56" s="37">
        <f t="shared" si="17"/>
        <v>4</v>
      </c>
      <c r="P56" s="51">
        <f>M56*32000</f>
        <v>64000</v>
      </c>
      <c r="Q56" s="37">
        <f t="shared" si="17"/>
        <v>200</v>
      </c>
      <c r="R56" s="51">
        <f>1*418559</f>
        <v>418559</v>
      </c>
      <c r="S56" s="37">
        <f t="shared" si="17"/>
        <v>0</v>
      </c>
      <c r="T56" s="51">
        <f>S56*125330</f>
        <v>0</v>
      </c>
      <c r="U56" s="37">
        <f t="shared" si="17"/>
        <v>6</v>
      </c>
      <c r="V56" s="51">
        <f>U56*209562</f>
        <v>1257372</v>
      </c>
      <c r="W56" s="51">
        <f t="shared" ref="W56" si="18">W53+W54+W55</f>
        <v>2</v>
      </c>
      <c r="X56" s="51">
        <f t="shared" ref="X56" si="19">X53+X54+X55</f>
        <v>1</v>
      </c>
    </row>
    <row r="57" spans="1:24" ht="18.75" x14ac:dyDescent="0.25">
      <c r="A57" s="35"/>
      <c r="B57" s="92" t="s">
        <v>98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54"/>
      <c r="W57" s="52"/>
      <c r="X57" s="45"/>
    </row>
    <row r="58" spans="1:24" ht="15.75" x14ac:dyDescent="0.25">
      <c r="A58" s="35">
        <v>33</v>
      </c>
      <c r="B58" s="103" t="s">
        <v>60</v>
      </c>
      <c r="C58" s="103"/>
      <c r="D58" s="38"/>
      <c r="E58" s="36"/>
      <c r="F58" s="36"/>
      <c r="G58" s="36"/>
      <c r="H58" s="36"/>
      <c r="I58" s="36"/>
      <c r="J58" s="36">
        <v>2</v>
      </c>
      <c r="K58" s="36">
        <v>2</v>
      </c>
      <c r="L58" s="50"/>
      <c r="M58" s="36">
        <v>1</v>
      </c>
      <c r="N58" s="36">
        <v>2</v>
      </c>
      <c r="O58" s="36">
        <v>2</v>
      </c>
      <c r="P58" s="50"/>
      <c r="Q58" s="36">
        <v>0</v>
      </c>
      <c r="R58" s="50"/>
      <c r="S58" s="36"/>
      <c r="T58" s="50"/>
      <c r="U58" s="36">
        <v>2</v>
      </c>
      <c r="V58" s="50"/>
      <c r="W58" s="50">
        <v>1</v>
      </c>
      <c r="X58" s="50">
        <v>1</v>
      </c>
    </row>
    <row r="59" spans="1:24" ht="15.75" x14ac:dyDescent="0.25">
      <c r="A59" s="35"/>
      <c r="B59" s="90" t="s">
        <v>129</v>
      </c>
      <c r="C59" s="91"/>
      <c r="D59" s="32">
        <f>L59+P59+R59+T59+V59</f>
        <v>503124</v>
      </c>
      <c r="E59" s="37">
        <f>E58</f>
        <v>0</v>
      </c>
      <c r="F59" s="37">
        <f t="shared" ref="F59:U59" si="20">F58</f>
        <v>0</v>
      </c>
      <c r="G59" s="37">
        <f t="shared" si="20"/>
        <v>0</v>
      </c>
      <c r="H59" s="37">
        <f t="shared" si="20"/>
        <v>0</v>
      </c>
      <c r="I59" s="37">
        <f t="shared" si="20"/>
        <v>0</v>
      </c>
      <c r="J59" s="37">
        <f t="shared" si="20"/>
        <v>2</v>
      </c>
      <c r="K59" s="37">
        <f t="shared" si="20"/>
        <v>2</v>
      </c>
      <c r="L59" s="51">
        <f>(E59+F59+G59+H59+I59+J59+K59)*13000</f>
        <v>52000</v>
      </c>
      <c r="M59" s="37">
        <f t="shared" si="20"/>
        <v>1</v>
      </c>
      <c r="N59" s="37">
        <f t="shared" si="20"/>
        <v>2</v>
      </c>
      <c r="O59" s="37">
        <f t="shared" si="20"/>
        <v>2</v>
      </c>
      <c r="P59" s="51">
        <f>M59*32000</f>
        <v>32000</v>
      </c>
      <c r="Q59" s="37">
        <f t="shared" si="20"/>
        <v>0</v>
      </c>
      <c r="R59" s="51">
        <v>0</v>
      </c>
      <c r="S59" s="37">
        <f t="shared" si="20"/>
        <v>0</v>
      </c>
      <c r="T59" s="51">
        <f>S59*125330</f>
        <v>0</v>
      </c>
      <c r="U59" s="37">
        <f t="shared" si="20"/>
        <v>2</v>
      </c>
      <c r="V59" s="51">
        <f>U59*209562</f>
        <v>419124</v>
      </c>
      <c r="W59" s="51">
        <f t="shared" ref="W59" si="21">W58</f>
        <v>1</v>
      </c>
      <c r="X59" s="51">
        <f t="shared" ref="X59" si="22">X58</f>
        <v>1</v>
      </c>
    </row>
    <row r="60" spans="1:24" ht="21.75" customHeight="1" x14ac:dyDescent="0.25">
      <c r="A60" s="35"/>
      <c r="B60" s="92" t="s">
        <v>99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54"/>
      <c r="W60" s="52"/>
      <c r="X60" s="45"/>
    </row>
    <row r="61" spans="1:24" ht="15.75" x14ac:dyDescent="0.25">
      <c r="A61" s="35">
        <v>34</v>
      </c>
      <c r="B61" s="104" t="s">
        <v>100</v>
      </c>
      <c r="C61" s="104"/>
      <c r="D61" s="55"/>
      <c r="E61" s="36"/>
      <c r="F61" s="36"/>
      <c r="G61" s="36">
        <v>2</v>
      </c>
      <c r="H61" s="36">
        <v>2</v>
      </c>
      <c r="I61" s="36">
        <v>2</v>
      </c>
      <c r="J61" s="36">
        <v>2</v>
      </c>
      <c r="K61" s="36">
        <v>2</v>
      </c>
      <c r="L61" s="50"/>
      <c r="M61" s="36">
        <v>1</v>
      </c>
      <c r="N61" s="36">
        <v>2</v>
      </c>
      <c r="O61" s="36">
        <v>2</v>
      </c>
      <c r="P61" s="50"/>
      <c r="Q61" s="36">
        <v>200</v>
      </c>
      <c r="R61" s="50"/>
      <c r="S61" s="36">
        <v>2</v>
      </c>
      <c r="T61" s="50"/>
      <c r="U61" s="36">
        <v>2</v>
      </c>
      <c r="V61" s="50"/>
      <c r="W61" s="50">
        <v>1</v>
      </c>
      <c r="X61" s="50">
        <v>1</v>
      </c>
    </row>
    <row r="62" spans="1:24" ht="15.75" x14ac:dyDescent="0.25">
      <c r="A62" s="35"/>
      <c r="B62" s="101" t="s">
        <v>130</v>
      </c>
      <c r="C62" s="102"/>
      <c r="D62" s="32">
        <f>L62+P62+R62+T62+V62</f>
        <v>1250343</v>
      </c>
      <c r="E62" s="37">
        <f>E61</f>
        <v>0</v>
      </c>
      <c r="F62" s="37">
        <f t="shared" ref="F62:U62" si="23">F61</f>
        <v>0</v>
      </c>
      <c r="G62" s="37">
        <f t="shared" si="23"/>
        <v>2</v>
      </c>
      <c r="H62" s="37">
        <f t="shared" si="23"/>
        <v>2</v>
      </c>
      <c r="I62" s="37">
        <f t="shared" si="23"/>
        <v>2</v>
      </c>
      <c r="J62" s="37">
        <f t="shared" si="23"/>
        <v>2</v>
      </c>
      <c r="K62" s="37">
        <f t="shared" si="23"/>
        <v>2</v>
      </c>
      <c r="L62" s="51">
        <f>(E62+F62+G62+H62+I62+J62+K62)*13000</f>
        <v>130000</v>
      </c>
      <c r="M62" s="37">
        <f t="shared" si="23"/>
        <v>1</v>
      </c>
      <c r="N62" s="37">
        <f t="shared" si="23"/>
        <v>2</v>
      </c>
      <c r="O62" s="37">
        <f t="shared" si="23"/>
        <v>2</v>
      </c>
      <c r="P62" s="51">
        <f>M62*32000</f>
        <v>32000</v>
      </c>
      <c r="Q62" s="37">
        <f t="shared" si="23"/>
        <v>200</v>
      </c>
      <c r="R62" s="51">
        <f>1*418559</f>
        <v>418559</v>
      </c>
      <c r="S62" s="37">
        <f t="shared" si="23"/>
        <v>2</v>
      </c>
      <c r="T62" s="51">
        <f>S62*125330</f>
        <v>250660</v>
      </c>
      <c r="U62" s="37">
        <f t="shared" si="23"/>
        <v>2</v>
      </c>
      <c r="V62" s="51">
        <f>U62*209562</f>
        <v>419124</v>
      </c>
      <c r="W62" s="51">
        <f t="shared" ref="W62" si="24">W61</f>
        <v>1</v>
      </c>
      <c r="X62" s="51">
        <f t="shared" ref="X62" si="25">X61</f>
        <v>1</v>
      </c>
    </row>
    <row r="63" spans="1:24" ht="25.5" customHeight="1" x14ac:dyDescent="0.25">
      <c r="A63" s="35"/>
      <c r="B63" s="92" t="s">
        <v>101</v>
      </c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54"/>
      <c r="W63" s="52"/>
      <c r="X63" s="45"/>
    </row>
    <row r="64" spans="1:24" ht="21" customHeight="1" x14ac:dyDescent="0.25">
      <c r="A64" s="35">
        <v>35</v>
      </c>
      <c r="B64" s="103" t="s">
        <v>102</v>
      </c>
      <c r="C64" s="103"/>
      <c r="D64" s="38"/>
      <c r="E64" s="36">
        <v>2</v>
      </c>
      <c r="F64" s="36">
        <v>4</v>
      </c>
      <c r="G64" s="36">
        <v>2</v>
      </c>
      <c r="H64" s="36">
        <v>2</v>
      </c>
      <c r="I64" s="36">
        <v>4</v>
      </c>
      <c r="J64" s="36"/>
      <c r="K64" s="36"/>
      <c r="L64" s="50"/>
      <c r="M64" s="36">
        <v>1</v>
      </c>
      <c r="N64" s="36">
        <v>2</v>
      </c>
      <c r="O64" s="36">
        <v>2</v>
      </c>
      <c r="P64" s="50"/>
      <c r="Q64" s="36"/>
      <c r="R64" s="50"/>
      <c r="S64" s="36"/>
      <c r="T64" s="50"/>
      <c r="U64" s="36">
        <v>2</v>
      </c>
      <c r="V64" s="50"/>
      <c r="W64" s="50"/>
      <c r="X64" s="50"/>
    </row>
    <row r="65" spans="1:24" ht="15.75" x14ac:dyDescent="0.25">
      <c r="A65" s="35">
        <v>36</v>
      </c>
      <c r="B65" s="104" t="s">
        <v>103</v>
      </c>
      <c r="C65" s="104"/>
      <c r="D65" s="55"/>
      <c r="E65" s="36"/>
      <c r="F65" s="36"/>
      <c r="G65" s="36">
        <v>2</v>
      </c>
      <c r="H65" s="36">
        <v>2</v>
      </c>
      <c r="I65" s="36">
        <v>4</v>
      </c>
      <c r="J65" s="36">
        <v>2</v>
      </c>
      <c r="K65" s="36"/>
      <c r="L65" s="50"/>
      <c r="M65" s="36">
        <v>1</v>
      </c>
      <c r="N65" s="36">
        <v>2</v>
      </c>
      <c r="O65" s="36">
        <v>2</v>
      </c>
      <c r="P65" s="50"/>
      <c r="Q65" s="36"/>
      <c r="R65" s="50"/>
      <c r="S65" s="36"/>
      <c r="T65" s="50"/>
      <c r="U65" s="36">
        <v>2</v>
      </c>
      <c r="V65" s="50"/>
      <c r="W65" s="50"/>
      <c r="X65" s="50"/>
    </row>
    <row r="66" spans="1:24" ht="19.5" customHeight="1" x14ac:dyDescent="0.25">
      <c r="A66" s="35">
        <v>37</v>
      </c>
      <c r="B66" s="104" t="s">
        <v>104</v>
      </c>
      <c r="C66" s="104"/>
      <c r="D66" s="55"/>
      <c r="E66" s="36">
        <v>2</v>
      </c>
      <c r="F66" s="36">
        <v>4</v>
      </c>
      <c r="G66" s="36">
        <v>2</v>
      </c>
      <c r="H66" s="36">
        <v>2</v>
      </c>
      <c r="I66" s="36">
        <v>4</v>
      </c>
      <c r="J66" s="36">
        <v>2</v>
      </c>
      <c r="K66" s="36"/>
      <c r="L66" s="50"/>
      <c r="M66" s="36">
        <v>1</v>
      </c>
      <c r="N66" s="36">
        <v>2</v>
      </c>
      <c r="O66" s="36">
        <v>2</v>
      </c>
      <c r="P66" s="50"/>
      <c r="Q66" s="36">
        <v>200</v>
      </c>
      <c r="R66" s="50"/>
      <c r="S66" s="36"/>
      <c r="T66" s="50"/>
      <c r="U66" s="36">
        <v>2</v>
      </c>
      <c r="V66" s="50"/>
      <c r="W66" s="50"/>
      <c r="X66" s="50"/>
    </row>
    <row r="67" spans="1:24" ht="19.5" customHeight="1" x14ac:dyDescent="0.25">
      <c r="A67" s="35"/>
      <c r="B67" s="101" t="s">
        <v>131</v>
      </c>
      <c r="C67" s="102"/>
      <c r="D67" s="32">
        <f>L67+P67+R67+T67+V67</f>
        <v>2291931</v>
      </c>
      <c r="E67" s="37">
        <f>E64+E65+E66</f>
        <v>4</v>
      </c>
      <c r="F67" s="37">
        <f t="shared" ref="F67:U67" si="26">F64+F65+F66</f>
        <v>8</v>
      </c>
      <c r="G67" s="37">
        <f t="shared" si="26"/>
        <v>6</v>
      </c>
      <c r="H67" s="37">
        <f t="shared" si="26"/>
        <v>6</v>
      </c>
      <c r="I67" s="37">
        <f t="shared" si="26"/>
        <v>12</v>
      </c>
      <c r="J67" s="37">
        <f t="shared" si="26"/>
        <v>4</v>
      </c>
      <c r="K67" s="37">
        <f t="shared" si="26"/>
        <v>0</v>
      </c>
      <c r="L67" s="51">
        <f>(E67+F67+G67+H67+I67+J67+K67)*13000</f>
        <v>520000</v>
      </c>
      <c r="M67" s="37">
        <f t="shared" si="26"/>
        <v>3</v>
      </c>
      <c r="N67" s="37">
        <f t="shared" si="26"/>
        <v>6</v>
      </c>
      <c r="O67" s="37">
        <f t="shared" si="26"/>
        <v>6</v>
      </c>
      <c r="P67" s="51">
        <f>M67*32000</f>
        <v>96000</v>
      </c>
      <c r="Q67" s="37">
        <f t="shared" si="26"/>
        <v>200</v>
      </c>
      <c r="R67" s="51">
        <f>1*418559</f>
        <v>418559</v>
      </c>
      <c r="S67" s="37">
        <f t="shared" si="26"/>
        <v>0</v>
      </c>
      <c r="T67" s="51">
        <f>S67*125330</f>
        <v>0</v>
      </c>
      <c r="U67" s="37">
        <f t="shared" si="26"/>
        <v>6</v>
      </c>
      <c r="V67" s="51">
        <f>U67*209562</f>
        <v>1257372</v>
      </c>
      <c r="W67" s="51">
        <f t="shared" ref="W67" si="27">W64+W65+W66</f>
        <v>0</v>
      </c>
      <c r="X67" s="51">
        <f t="shared" ref="X67" si="28">X64+X65+X66</f>
        <v>0</v>
      </c>
    </row>
    <row r="68" spans="1:24" ht="25.5" customHeight="1" x14ac:dyDescent="0.25">
      <c r="A68" s="35"/>
      <c r="B68" s="92" t="s">
        <v>105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54"/>
      <c r="W68" s="52"/>
      <c r="X68" s="45"/>
    </row>
    <row r="69" spans="1:24" ht="24.75" customHeight="1" x14ac:dyDescent="0.25">
      <c r="A69" s="35">
        <v>38</v>
      </c>
      <c r="B69" s="103" t="s">
        <v>106</v>
      </c>
      <c r="C69" s="103"/>
      <c r="D69" s="38"/>
      <c r="E69" s="36">
        <v>2</v>
      </c>
      <c r="F69" s="36">
        <v>4</v>
      </c>
      <c r="G69" s="36">
        <v>2</v>
      </c>
      <c r="H69" s="36"/>
      <c r="I69" s="36">
        <v>4</v>
      </c>
      <c r="J69" s="36"/>
      <c r="K69" s="36"/>
      <c r="L69" s="50"/>
      <c r="M69" s="36">
        <v>1</v>
      </c>
      <c r="N69" s="36">
        <v>2</v>
      </c>
      <c r="O69" s="36">
        <v>2</v>
      </c>
      <c r="P69" s="50"/>
      <c r="Q69" s="36">
        <v>100</v>
      </c>
      <c r="R69" s="50"/>
      <c r="S69" s="36"/>
      <c r="T69" s="50"/>
      <c r="U69" s="36">
        <v>2</v>
      </c>
      <c r="V69" s="50"/>
      <c r="W69" s="50">
        <v>1</v>
      </c>
      <c r="X69" s="50"/>
    </row>
    <row r="70" spans="1:24" ht="15.75" x14ac:dyDescent="0.25">
      <c r="A70" s="35">
        <v>39</v>
      </c>
      <c r="B70" s="103" t="s">
        <v>107</v>
      </c>
      <c r="C70" s="103"/>
      <c r="D70" s="38"/>
      <c r="E70" s="36"/>
      <c r="F70" s="36"/>
      <c r="G70" s="36"/>
      <c r="H70" s="36"/>
      <c r="I70" s="36">
        <v>4</v>
      </c>
      <c r="J70" s="36"/>
      <c r="K70" s="36"/>
      <c r="L70" s="50"/>
      <c r="M70" s="36">
        <v>1</v>
      </c>
      <c r="N70" s="36">
        <v>2</v>
      </c>
      <c r="O70" s="36">
        <v>2</v>
      </c>
      <c r="P70" s="50"/>
      <c r="Q70" s="36"/>
      <c r="R70" s="50"/>
      <c r="S70" s="36"/>
      <c r="T70" s="50"/>
      <c r="U70" s="36">
        <v>2</v>
      </c>
      <c r="V70" s="50"/>
      <c r="W70" s="50">
        <v>1</v>
      </c>
      <c r="X70" s="50"/>
    </row>
    <row r="71" spans="1:24" ht="15.75" x14ac:dyDescent="0.25">
      <c r="A71" s="35">
        <v>40</v>
      </c>
      <c r="B71" s="103" t="s">
        <v>116</v>
      </c>
      <c r="C71" s="103"/>
      <c r="D71" s="38"/>
      <c r="E71" s="36">
        <v>2</v>
      </c>
      <c r="F71" s="36">
        <v>4</v>
      </c>
      <c r="G71" s="36">
        <v>2</v>
      </c>
      <c r="H71" s="36">
        <v>2</v>
      </c>
      <c r="I71" s="36">
        <v>4</v>
      </c>
      <c r="J71" s="36">
        <v>2</v>
      </c>
      <c r="K71" s="36"/>
      <c r="L71" s="50"/>
      <c r="M71" s="36">
        <v>1</v>
      </c>
      <c r="N71" s="36">
        <v>2</v>
      </c>
      <c r="O71" s="36">
        <v>2</v>
      </c>
      <c r="P71" s="50"/>
      <c r="Q71" s="36"/>
      <c r="R71" s="50"/>
      <c r="S71" s="36"/>
      <c r="T71" s="50"/>
      <c r="U71" s="36">
        <v>2</v>
      </c>
      <c r="V71" s="50"/>
      <c r="W71" s="50">
        <v>1</v>
      </c>
      <c r="X71" s="50">
        <v>1</v>
      </c>
    </row>
    <row r="72" spans="1:24" ht="15.75" x14ac:dyDescent="0.25">
      <c r="A72" s="35"/>
      <c r="B72" s="90" t="s">
        <v>132</v>
      </c>
      <c r="C72" s="91"/>
      <c r="D72" s="32">
        <f>L72+P72+R72+T72+V72</f>
        <v>1978651.5</v>
      </c>
      <c r="E72" s="37">
        <f>E69+E70+E71</f>
        <v>4</v>
      </c>
      <c r="F72" s="37">
        <f t="shared" ref="F72:U72" si="29">F69+F70+F71</f>
        <v>8</v>
      </c>
      <c r="G72" s="37">
        <f t="shared" si="29"/>
        <v>4</v>
      </c>
      <c r="H72" s="37">
        <f t="shared" si="29"/>
        <v>2</v>
      </c>
      <c r="I72" s="37">
        <f t="shared" si="29"/>
        <v>12</v>
      </c>
      <c r="J72" s="37">
        <f t="shared" si="29"/>
        <v>2</v>
      </c>
      <c r="K72" s="37">
        <f t="shared" si="29"/>
        <v>0</v>
      </c>
      <c r="L72" s="51">
        <f>(E72+F72+G72+H72+I72+J72+K72)*13000</f>
        <v>416000</v>
      </c>
      <c r="M72" s="37">
        <f t="shared" si="29"/>
        <v>3</v>
      </c>
      <c r="N72" s="37">
        <f t="shared" si="29"/>
        <v>6</v>
      </c>
      <c r="O72" s="37">
        <f t="shared" si="29"/>
        <v>6</v>
      </c>
      <c r="P72" s="51">
        <f>M72*32000</f>
        <v>96000</v>
      </c>
      <c r="Q72" s="37">
        <f t="shared" si="29"/>
        <v>100</v>
      </c>
      <c r="R72" s="61">
        <f>1*418559/2</f>
        <v>209279.5</v>
      </c>
      <c r="S72" s="37">
        <f t="shared" si="29"/>
        <v>0</v>
      </c>
      <c r="T72" s="51">
        <v>0</v>
      </c>
      <c r="U72" s="37">
        <f t="shared" si="29"/>
        <v>6</v>
      </c>
      <c r="V72" s="51">
        <f>U72*209562</f>
        <v>1257372</v>
      </c>
      <c r="W72" s="51">
        <f t="shared" ref="W72" si="30">W69+W70+W71</f>
        <v>3</v>
      </c>
      <c r="X72" s="51">
        <f t="shared" ref="X72" si="31">X69+X70+X71</f>
        <v>1</v>
      </c>
    </row>
    <row r="73" spans="1:24" ht="24.75" customHeight="1" x14ac:dyDescent="0.25">
      <c r="A73" s="35"/>
      <c r="B73" s="92" t="s">
        <v>111</v>
      </c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54"/>
      <c r="W73" s="52"/>
      <c r="X73" s="45"/>
    </row>
    <row r="74" spans="1:24" ht="15.75" x14ac:dyDescent="0.25">
      <c r="A74" s="35">
        <v>41</v>
      </c>
      <c r="B74" s="103" t="s">
        <v>112</v>
      </c>
      <c r="C74" s="103"/>
      <c r="D74" s="38"/>
      <c r="E74" s="36">
        <v>2</v>
      </c>
      <c r="F74" s="36">
        <v>4</v>
      </c>
      <c r="G74" s="36">
        <v>2</v>
      </c>
      <c r="H74" s="36">
        <v>2</v>
      </c>
      <c r="I74" s="36">
        <v>4</v>
      </c>
      <c r="J74" s="36">
        <v>2</v>
      </c>
      <c r="K74" s="36">
        <v>2</v>
      </c>
      <c r="L74" s="50"/>
      <c r="M74" s="36">
        <v>1</v>
      </c>
      <c r="N74" s="36">
        <v>2</v>
      </c>
      <c r="O74" s="36">
        <v>2</v>
      </c>
      <c r="P74" s="50"/>
      <c r="Q74" s="36"/>
      <c r="R74" s="50"/>
      <c r="S74" s="36"/>
      <c r="T74" s="50"/>
      <c r="U74" s="36">
        <v>2</v>
      </c>
      <c r="V74" s="50"/>
      <c r="W74" s="50">
        <v>1</v>
      </c>
      <c r="X74" s="50"/>
    </row>
    <row r="75" spans="1:24" ht="15.75" x14ac:dyDescent="0.25">
      <c r="A75" s="35">
        <v>42</v>
      </c>
      <c r="B75" s="38" t="s">
        <v>117</v>
      </c>
      <c r="C75" s="38"/>
      <c r="D75" s="38"/>
      <c r="E75" s="36">
        <v>2</v>
      </c>
      <c r="F75" s="36">
        <v>4</v>
      </c>
      <c r="G75" s="36">
        <v>2</v>
      </c>
      <c r="H75" s="36">
        <v>2</v>
      </c>
      <c r="I75" s="36">
        <v>4</v>
      </c>
      <c r="J75" s="36">
        <v>2</v>
      </c>
      <c r="K75" s="36">
        <v>2</v>
      </c>
      <c r="L75" s="50"/>
      <c r="M75" s="36"/>
      <c r="N75" s="36"/>
      <c r="O75" s="36"/>
      <c r="P75" s="50"/>
      <c r="Q75" s="36"/>
      <c r="R75" s="50"/>
      <c r="S75" s="36"/>
      <c r="T75" s="50"/>
      <c r="U75" s="36">
        <v>2</v>
      </c>
      <c r="V75" s="50"/>
      <c r="W75" s="50"/>
      <c r="X75" s="50"/>
    </row>
    <row r="76" spans="1:24" ht="15.75" x14ac:dyDescent="0.25">
      <c r="A76" s="35"/>
      <c r="B76" s="90" t="s">
        <v>133</v>
      </c>
      <c r="C76" s="91"/>
      <c r="D76" s="32">
        <f>L76+P76+R76+T76+V76</f>
        <v>1338248</v>
      </c>
      <c r="E76" s="37">
        <f>E74+E75</f>
        <v>4</v>
      </c>
      <c r="F76" s="37">
        <f t="shared" ref="F76:U76" si="32">F74+F75</f>
        <v>8</v>
      </c>
      <c r="G76" s="37">
        <f t="shared" si="32"/>
        <v>4</v>
      </c>
      <c r="H76" s="37">
        <f t="shared" si="32"/>
        <v>4</v>
      </c>
      <c r="I76" s="37">
        <f t="shared" si="32"/>
        <v>8</v>
      </c>
      <c r="J76" s="37">
        <f t="shared" si="32"/>
        <v>4</v>
      </c>
      <c r="K76" s="37">
        <f t="shared" si="32"/>
        <v>4</v>
      </c>
      <c r="L76" s="51">
        <f>(E76+F76+G76+H76+I76+J76+K76)*13000</f>
        <v>468000</v>
      </c>
      <c r="M76" s="37">
        <f t="shared" si="32"/>
        <v>1</v>
      </c>
      <c r="N76" s="37">
        <f t="shared" si="32"/>
        <v>2</v>
      </c>
      <c r="O76" s="37">
        <f t="shared" si="32"/>
        <v>2</v>
      </c>
      <c r="P76" s="51">
        <f>M76*32000</f>
        <v>32000</v>
      </c>
      <c r="Q76" s="37">
        <f t="shared" si="32"/>
        <v>0</v>
      </c>
      <c r="R76" s="51">
        <v>0</v>
      </c>
      <c r="S76" s="37">
        <f t="shared" si="32"/>
        <v>0</v>
      </c>
      <c r="T76" s="51">
        <v>0</v>
      </c>
      <c r="U76" s="37">
        <f t="shared" si="32"/>
        <v>4</v>
      </c>
      <c r="V76" s="51">
        <f>U76*209562</f>
        <v>838248</v>
      </c>
      <c r="W76" s="51">
        <f t="shared" ref="W76" si="33">W74+W75</f>
        <v>1</v>
      </c>
      <c r="X76" s="51">
        <f t="shared" ref="X76" si="34">X74+X75</f>
        <v>0</v>
      </c>
    </row>
    <row r="77" spans="1:24" ht="18.75" x14ac:dyDescent="0.25">
      <c r="A77" s="34"/>
      <c r="B77" s="105" t="s">
        <v>113</v>
      </c>
      <c r="C77" s="105"/>
      <c r="D77" s="63">
        <f>D22+D28+D32+D37+D43+D47+D51+D56+D59+D62+D67+D72+D76</f>
        <v>33591048.5</v>
      </c>
      <c r="E77" s="58">
        <f>E22+E28+E32+E37+E43+E47+E51+E56+E59+E62+E67+E72+E76</f>
        <v>36</v>
      </c>
      <c r="F77" s="59">
        <f t="shared" ref="F77:U77" si="35">F22+F28+F32+F37+F43+F47+F51+F56+F59+F62+F67+F72+F76</f>
        <v>72</v>
      </c>
      <c r="G77" s="59">
        <f t="shared" si="35"/>
        <v>40</v>
      </c>
      <c r="H77" s="59">
        <f>H22+H28+H32+H37+H43+H47+H51+H56+H59+H62+H67+H72+H76</f>
        <v>38</v>
      </c>
      <c r="I77" s="59">
        <f t="shared" si="35"/>
        <v>78</v>
      </c>
      <c r="J77" s="59">
        <f t="shared" si="35"/>
        <v>36</v>
      </c>
      <c r="K77" s="59">
        <f t="shared" si="35"/>
        <v>30</v>
      </c>
      <c r="L77" s="59">
        <f>L22+L28+L32+L37+L43+L47+L51+L56+L59+L62+L67+L72+L76</f>
        <v>4290000</v>
      </c>
      <c r="M77" s="59">
        <f t="shared" si="35"/>
        <v>40</v>
      </c>
      <c r="N77" s="59">
        <f t="shared" si="35"/>
        <v>80</v>
      </c>
      <c r="O77" s="59">
        <f t="shared" si="35"/>
        <v>79</v>
      </c>
      <c r="P77" s="59">
        <f>P22+P28+P32+P37+P43+P47+P51+P56+P62+P67+P72+P76+P59</f>
        <v>1280000</v>
      </c>
      <c r="Q77" s="59">
        <f t="shared" si="35"/>
        <v>3900</v>
      </c>
      <c r="R77" s="60">
        <f>R22+R28+R32+R37+R43+R47+R51+R56+R62+R67+R72+R76+R59</f>
        <v>8161900.5</v>
      </c>
      <c r="S77" s="59">
        <f t="shared" si="35"/>
        <v>18</v>
      </c>
      <c r="T77" s="59">
        <f>T22+T28+T32+T37+T43+T47+T51+T56+T62+T67+T72+T76+T59</f>
        <v>2255940</v>
      </c>
      <c r="U77" s="59">
        <f t="shared" si="35"/>
        <v>84</v>
      </c>
      <c r="V77" s="59">
        <f>V22+V28+V32+V37+V43+V47+V51+V56+V62+V67+V72+V76+V59</f>
        <v>17603208</v>
      </c>
      <c r="W77" s="59">
        <f t="shared" ref="W77" si="36">W22+W28+W32+W37+W43+W47+W51+W56+W59+W62+W67+W72+W76</f>
        <v>25</v>
      </c>
      <c r="X77" s="59">
        <f t="shared" ref="X77" si="37">X22+X28+X32+X37+X43+X47+X51+X56+X59+X62+X67+X72+X76</f>
        <v>12</v>
      </c>
    </row>
    <row r="78" spans="1:24" ht="23.25" customHeight="1" x14ac:dyDescent="0.45">
      <c r="B78" s="21"/>
      <c r="C78" s="25"/>
      <c r="D78" s="25"/>
      <c r="E78" s="100"/>
      <c r="F78" s="100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9"/>
      <c r="V78" s="29"/>
      <c r="W78" s="95"/>
      <c r="X78" s="95"/>
    </row>
    <row r="79" spans="1:24" ht="24.75" customHeight="1" x14ac:dyDescent="0.25">
      <c r="B79" s="21"/>
      <c r="C79" s="28"/>
      <c r="D79" s="28"/>
      <c r="E79" s="96"/>
      <c r="F79" s="96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9"/>
      <c r="V79" s="29"/>
      <c r="W79" s="97"/>
      <c r="X79" s="97"/>
    </row>
    <row r="80" spans="1:24" x14ac:dyDescent="0.25">
      <c r="B80" s="21"/>
      <c r="C80" s="27" t="s">
        <v>22</v>
      </c>
      <c r="D80" s="27"/>
      <c r="E80" s="96"/>
      <c r="F80" s="96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9"/>
      <c r="V80" s="29"/>
      <c r="W80" s="30"/>
      <c r="X80" s="30"/>
    </row>
    <row r="81" spans="2:3" x14ac:dyDescent="0.25">
      <c r="B81" s="11"/>
      <c r="C81" t="s">
        <v>22</v>
      </c>
    </row>
  </sheetData>
  <mergeCells count="86">
    <mergeCell ref="B72:C72"/>
    <mergeCell ref="B76:C76"/>
    <mergeCell ref="B6:C7"/>
    <mergeCell ref="B8:C8"/>
    <mergeCell ref="E6:L6"/>
    <mergeCell ref="B73:U73"/>
    <mergeCell ref="B74:C74"/>
    <mergeCell ref="B61:C61"/>
    <mergeCell ref="B63:U63"/>
    <mergeCell ref="B64:C64"/>
    <mergeCell ref="B65:C65"/>
    <mergeCell ref="B59:C59"/>
    <mergeCell ref="B62:C62"/>
    <mergeCell ref="B67:C67"/>
    <mergeCell ref="B77:C77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2:C22"/>
    <mergeCell ref="B28:C28"/>
    <mergeCell ref="B70:C70"/>
    <mergeCell ref="B71:C71"/>
    <mergeCell ref="B58:C58"/>
    <mergeCell ref="B60:U60"/>
    <mergeCell ref="E80:F80"/>
    <mergeCell ref="E78:F78"/>
    <mergeCell ref="W78:X78"/>
    <mergeCell ref="E79:F79"/>
    <mergeCell ref="W79:X79"/>
    <mergeCell ref="B57:U57"/>
    <mergeCell ref="B55:C55"/>
    <mergeCell ref="B66:C66"/>
    <mergeCell ref="B68:U68"/>
    <mergeCell ref="B69:C69"/>
    <mergeCell ref="B56:C56"/>
    <mergeCell ref="B54:C54"/>
    <mergeCell ref="B42:C42"/>
    <mergeCell ref="B44:U44"/>
    <mergeCell ref="B45:C45"/>
    <mergeCell ref="B46:C46"/>
    <mergeCell ref="B48:U48"/>
    <mergeCell ref="B49:C49"/>
    <mergeCell ref="B50:C50"/>
    <mergeCell ref="B52:U52"/>
    <mergeCell ref="B53:C53"/>
    <mergeCell ref="B47:C47"/>
    <mergeCell ref="B51:C51"/>
    <mergeCell ref="B41:C41"/>
    <mergeCell ref="B29:U29"/>
    <mergeCell ref="B30:C30"/>
    <mergeCell ref="B31:C31"/>
    <mergeCell ref="B33:U33"/>
    <mergeCell ref="B34:C34"/>
    <mergeCell ref="B35:C35"/>
    <mergeCell ref="B36:C36"/>
    <mergeCell ref="B38:U38"/>
    <mergeCell ref="B39:C39"/>
    <mergeCell ref="B40:C40"/>
    <mergeCell ref="B32:C32"/>
    <mergeCell ref="B37:C37"/>
    <mergeCell ref="B21:C21"/>
    <mergeCell ref="B24:C24"/>
    <mergeCell ref="B25:C25"/>
    <mergeCell ref="B26:C26"/>
    <mergeCell ref="B27:C27"/>
    <mergeCell ref="B23:U23"/>
    <mergeCell ref="B9:U9"/>
    <mergeCell ref="B10:C10"/>
    <mergeCell ref="B20:C20"/>
    <mergeCell ref="A6:A7"/>
    <mergeCell ref="Q6:Q7"/>
    <mergeCell ref="S6:S7"/>
    <mergeCell ref="U6:U7"/>
    <mergeCell ref="D6:D7"/>
    <mergeCell ref="W6:W7"/>
    <mergeCell ref="X6:X7"/>
    <mergeCell ref="M6:P6"/>
    <mergeCell ref="R6:R7"/>
    <mergeCell ref="T6:T7"/>
    <mergeCell ref="V6:V7"/>
  </mergeCells>
  <pageMargins left="0.31496062992125984" right="0.31496062992125984" top="0.35433070866141736" bottom="0.19685039370078741" header="0.51181102362204722" footer="0.51181102362204722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6"/>
  <sheetViews>
    <sheetView zoomScale="65" zoomScaleNormal="65" workbookViewId="0">
      <selection activeCell="AB1" sqref="AB1"/>
    </sheetView>
  </sheetViews>
  <sheetFormatPr defaultRowHeight="15" x14ac:dyDescent="0.25"/>
  <cols>
    <col min="1" max="1" width="6.5703125" customWidth="1"/>
    <col min="2" max="2" width="8.7109375" customWidth="1"/>
    <col min="3" max="3" width="37" customWidth="1"/>
    <col min="4" max="4" width="7.5703125" customWidth="1"/>
    <col min="5" max="5" width="7.42578125" customWidth="1"/>
    <col min="6" max="6" width="7.5703125" customWidth="1"/>
    <col min="7" max="7" width="7.140625" customWidth="1"/>
    <col min="8" max="8" width="7.5703125" customWidth="1"/>
    <col min="9" max="9" width="7.42578125" customWidth="1"/>
    <col min="10" max="10" width="7.28515625" customWidth="1"/>
    <col min="11" max="12" width="7.140625" customWidth="1"/>
    <col min="13" max="13" width="7.42578125" customWidth="1"/>
    <col min="14" max="14" width="7.5703125" customWidth="1"/>
    <col min="15" max="16" width="7.42578125" customWidth="1"/>
    <col min="17" max="17" width="7.140625" customWidth="1"/>
    <col min="18" max="18" width="7.7109375" customWidth="1"/>
    <col min="19" max="19" width="7.5703125" customWidth="1"/>
    <col min="20" max="21" width="8.7109375" customWidth="1"/>
    <col min="22" max="22" width="14.5703125" customWidth="1"/>
    <col min="23" max="23" width="13.5703125" customWidth="1"/>
    <col min="24" max="24" width="14.7109375" customWidth="1"/>
    <col min="25" max="25" width="11.5703125" customWidth="1"/>
    <col min="26" max="26" width="15.7109375" customWidth="1"/>
    <col min="27" max="27" width="14.140625" customWidth="1"/>
    <col min="28" max="28" width="14.42578125" customWidth="1"/>
    <col min="29" max="1023" width="8.7109375" customWidth="1"/>
    <col min="1024" max="1025" width="11.5703125"/>
  </cols>
  <sheetData>
    <row r="1" spans="1:30" ht="61.5" customHeight="1" x14ac:dyDescent="0.3">
      <c r="A1" s="1" t="s">
        <v>0</v>
      </c>
      <c r="B1" s="106" t="s">
        <v>1</v>
      </c>
      <c r="C1" s="106"/>
      <c r="D1" s="107" t="s">
        <v>2</v>
      </c>
      <c r="E1" s="107"/>
      <c r="F1" s="107" t="s">
        <v>3</v>
      </c>
      <c r="G1" s="107"/>
      <c r="H1" s="106" t="s">
        <v>4</v>
      </c>
      <c r="I1" s="106"/>
      <c r="J1" s="106" t="s">
        <v>5</v>
      </c>
      <c r="K1" s="106"/>
      <c r="L1" s="106" t="s">
        <v>6</v>
      </c>
      <c r="M1" s="106"/>
      <c r="N1" s="106" t="s">
        <v>7</v>
      </c>
      <c r="O1" s="106"/>
      <c r="P1" s="107" t="s">
        <v>8</v>
      </c>
      <c r="Q1" s="107"/>
      <c r="R1" s="107" t="s">
        <v>9</v>
      </c>
      <c r="S1" s="107"/>
      <c r="T1" s="106" t="s">
        <v>10</v>
      </c>
      <c r="U1" s="106"/>
      <c r="V1" s="2" t="s">
        <v>11</v>
      </c>
      <c r="W1" s="3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4"/>
    </row>
    <row r="2" spans="1:30" ht="20.25" customHeight="1" x14ac:dyDescent="0.25">
      <c r="B2" s="106"/>
      <c r="C2" s="106"/>
      <c r="D2" s="5" t="s">
        <v>18</v>
      </c>
      <c r="E2" s="5" t="s">
        <v>19</v>
      </c>
      <c r="F2" s="5" t="s">
        <v>18</v>
      </c>
      <c r="G2" s="5" t="s">
        <v>19</v>
      </c>
      <c r="H2" s="5" t="s">
        <v>18</v>
      </c>
      <c r="I2" s="5" t="s">
        <v>19</v>
      </c>
      <c r="J2" s="5" t="s">
        <v>18</v>
      </c>
      <c r="K2" s="5" t="s">
        <v>19</v>
      </c>
      <c r="L2" s="5" t="s">
        <v>18</v>
      </c>
      <c r="M2" s="5" t="s">
        <v>19</v>
      </c>
      <c r="N2" s="5" t="s">
        <v>18</v>
      </c>
      <c r="O2" s="5" t="s">
        <v>19</v>
      </c>
      <c r="P2" s="5" t="s">
        <v>18</v>
      </c>
      <c r="Q2" s="5" t="s">
        <v>19</v>
      </c>
      <c r="R2" s="5" t="s">
        <v>18</v>
      </c>
      <c r="S2" s="5" t="s">
        <v>19</v>
      </c>
      <c r="T2" s="5" t="s">
        <v>18</v>
      </c>
      <c r="U2" s="5" t="s">
        <v>19</v>
      </c>
      <c r="V2" s="6"/>
      <c r="W2" s="7"/>
      <c r="X2" s="6"/>
      <c r="Y2" s="6"/>
      <c r="Z2" s="6"/>
      <c r="AA2" s="6"/>
      <c r="AB2" s="8"/>
      <c r="AC2" s="4"/>
    </row>
    <row r="3" spans="1:30" ht="24" customHeight="1" x14ac:dyDescent="0.25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9"/>
      <c r="AD3" s="10"/>
    </row>
    <row r="4" spans="1:30" ht="15.75" x14ac:dyDescent="0.25">
      <c r="A4" s="11">
        <v>1</v>
      </c>
      <c r="B4" s="109" t="s">
        <v>21</v>
      </c>
      <c r="C4" s="109"/>
      <c r="D4" s="12">
        <v>1</v>
      </c>
      <c r="E4" s="12"/>
      <c r="F4" s="12">
        <v>1</v>
      </c>
      <c r="G4" s="12"/>
      <c r="H4" s="12">
        <v>1</v>
      </c>
      <c r="I4" s="12"/>
      <c r="J4" s="12">
        <v>1</v>
      </c>
      <c r="K4" s="12"/>
      <c r="L4" s="12">
        <v>1</v>
      </c>
      <c r="M4" s="12"/>
      <c r="N4" s="12" t="s">
        <v>22</v>
      </c>
      <c r="O4" s="12">
        <v>1</v>
      </c>
      <c r="P4" s="12">
        <v>1</v>
      </c>
      <c r="Q4" s="12"/>
      <c r="R4" s="12">
        <v>1</v>
      </c>
      <c r="S4" s="12"/>
      <c r="T4" s="12"/>
      <c r="U4" s="12">
        <v>1</v>
      </c>
      <c r="V4" s="13">
        <v>1</v>
      </c>
      <c r="W4" s="13">
        <v>1</v>
      </c>
      <c r="X4" s="13">
        <v>1</v>
      </c>
      <c r="Y4" s="13">
        <v>1</v>
      </c>
      <c r="Z4" s="13">
        <v>1</v>
      </c>
      <c r="AA4" s="13">
        <v>1</v>
      </c>
      <c r="AB4" s="13"/>
      <c r="AC4" s="110" t="s">
        <v>23</v>
      </c>
      <c r="AD4" s="110"/>
    </row>
    <row r="5" spans="1:30" ht="25.5" customHeight="1" x14ac:dyDescent="0.25">
      <c r="A5" s="11">
        <v>2</v>
      </c>
      <c r="B5" s="109" t="s">
        <v>24</v>
      </c>
      <c r="C5" s="109"/>
      <c r="D5" s="12"/>
      <c r="E5" s="12"/>
      <c r="F5" s="12">
        <v>1</v>
      </c>
      <c r="G5" s="12"/>
      <c r="H5" s="12">
        <v>1</v>
      </c>
      <c r="I5" s="12"/>
      <c r="J5" s="12">
        <v>1</v>
      </c>
      <c r="K5" s="12"/>
      <c r="L5" s="12">
        <v>1</v>
      </c>
      <c r="M5" s="12"/>
      <c r="N5" s="12" t="s">
        <v>22</v>
      </c>
      <c r="O5" s="12">
        <v>1</v>
      </c>
      <c r="P5" s="12">
        <v>1</v>
      </c>
      <c r="Q5" s="12"/>
      <c r="R5" s="12">
        <v>1</v>
      </c>
      <c r="S5" s="12"/>
      <c r="T5" s="12" t="s">
        <v>22</v>
      </c>
      <c r="U5" s="12">
        <v>1</v>
      </c>
      <c r="V5" s="13" t="s">
        <v>22</v>
      </c>
      <c r="W5" s="13">
        <v>1</v>
      </c>
      <c r="X5" s="13">
        <v>1</v>
      </c>
      <c r="Y5" s="13" t="s">
        <v>25</v>
      </c>
      <c r="Z5" s="13" t="s">
        <v>25</v>
      </c>
      <c r="AA5" s="13">
        <v>1</v>
      </c>
      <c r="AB5" s="13"/>
      <c r="AC5" s="110"/>
      <c r="AD5" s="110"/>
    </row>
    <row r="6" spans="1:30" ht="24" customHeight="1" x14ac:dyDescent="0.25">
      <c r="A6" s="11">
        <v>3</v>
      </c>
      <c r="B6" s="109" t="s">
        <v>26</v>
      </c>
      <c r="C6" s="109"/>
      <c r="D6" s="12"/>
      <c r="E6" s="12"/>
      <c r="F6" s="12" t="s">
        <v>22</v>
      </c>
      <c r="G6" s="12"/>
      <c r="H6" s="12">
        <v>1</v>
      </c>
      <c r="I6" s="12"/>
      <c r="J6" s="12"/>
      <c r="K6" s="12"/>
      <c r="L6" s="12"/>
      <c r="M6" s="12"/>
      <c r="N6" s="12">
        <v>1</v>
      </c>
      <c r="O6" s="12">
        <v>0</v>
      </c>
      <c r="P6" s="12"/>
      <c r="Q6" s="12"/>
      <c r="R6" s="12"/>
      <c r="S6" s="12"/>
      <c r="T6" s="12">
        <v>1</v>
      </c>
      <c r="U6" s="12">
        <v>0</v>
      </c>
      <c r="V6" s="13"/>
      <c r="W6" s="13"/>
      <c r="X6" s="13">
        <v>1</v>
      </c>
      <c r="Y6" s="13">
        <v>1</v>
      </c>
      <c r="Z6" s="13">
        <v>1</v>
      </c>
      <c r="AA6" s="13"/>
      <c r="AB6" s="13"/>
      <c r="AC6" s="110"/>
      <c r="AD6" s="110"/>
    </row>
    <row r="7" spans="1:30" ht="23.25" customHeight="1" x14ac:dyDescent="0.25">
      <c r="A7" s="11">
        <v>4</v>
      </c>
      <c r="B7" s="109" t="s">
        <v>27</v>
      </c>
      <c r="C7" s="109"/>
      <c r="D7" s="12"/>
      <c r="E7" s="12"/>
      <c r="F7" s="12"/>
      <c r="G7" s="12"/>
      <c r="H7" s="12"/>
      <c r="I7" s="12"/>
      <c r="J7" s="12"/>
      <c r="K7" s="12"/>
      <c r="L7" s="12"/>
      <c r="M7" s="12"/>
      <c r="N7" s="12">
        <v>1</v>
      </c>
      <c r="O7" s="12">
        <v>0</v>
      </c>
      <c r="P7" s="12"/>
      <c r="Q7" s="12"/>
      <c r="R7" s="12"/>
      <c r="S7" s="12"/>
      <c r="T7" s="12">
        <v>1</v>
      </c>
      <c r="U7" s="12">
        <v>0</v>
      </c>
      <c r="V7" s="13"/>
      <c r="W7" s="13"/>
      <c r="X7" s="13">
        <v>1</v>
      </c>
      <c r="Y7" s="13">
        <v>1</v>
      </c>
      <c r="Z7" s="13">
        <v>0</v>
      </c>
      <c r="AA7" s="13"/>
      <c r="AB7" s="13"/>
      <c r="AC7" s="110"/>
      <c r="AD7" s="110"/>
    </row>
    <row r="8" spans="1:30" ht="15.75" x14ac:dyDescent="0.25">
      <c r="A8" s="11">
        <v>5</v>
      </c>
      <c r="B8" s="109" t="s">
        <v>28</v>
      </c>
      <c r="C8" s="109"/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>
        <v>1</v>
      </c>
      <c r="O8" s="12">
        <v>0</v>
      </c>
      <c r="P8" s="12"/>
      <c r="Q8" s="12"/>
      <c r="R8" s="12"/>
      <c r="S8" s="12"/>
      <c r="T8" s="12">
        <v>1</v>
      </c>
      <c r="U8" s="12">
        <v>0</v>
      </c>
      <c r="V8" s="13"/>
      <c r="W8" s="13"/>
      <c r="X8" s="13">
        <v>1</v>
      </c>
      <c r="Y8" s="13">
        <v>1</v>
      </c>
      <c r="Z8" s="13">
        <v>0</v>
      </c>
      <c r="AA8" s="13"/>
      <c r="AB8" s="13"/>
      <c r="AC8" s="110"/>
      <c r="AD8" s="110"/>
    </row>
    <row r="9" spans="1:30" ht="15.75" x14ac:dyDescent="0.25">
      <c r="A9" s="11">
        <v>6</v>
      </c>
      <c r="B9" s="111" t="s">
        <v>29</v>
      </c>
      <c r="C9" s="111"/>
      <c r="D9" s="14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>
        <v>1</v>
      </c>
      <c r="O9" s="14">
        <v>0</v>
      </c>
      <c r="P9" s="14"/>
      <c r="Q9" s="14"/>
      <c r="R9" s="14"/>
      <c r="S9" s="14"/>
      <c r="T9" s="14">
        <v>1</v>
      </c>
      <c r="U9" s="14">
        <v>0</v>
      </c>
      <c r="V9" s="15"/>
      <c r="W9" s="15"/>
      <c r="X9" s="15">
        <v>1</v>
      </c>
      <c r="Y9" s="15">
        <v>1</v>
      </c>
      <c r="Z9" s="15">
        <v>0</v>
      </c>
      <c r="AA9" s="15"/>
      <c r="AB9" s="15"/>
      <c r="AC9" s="110"/>
      <c r="AD9" s="110"/>
    </row>
    <row r="10" spans="1:30" ht="15.75" x14ac:dyDescent="0.25">
      <c r="A10" s="11">
        <v>7</v>
      </c>
      <c r="B10" s="111" t="s">
        <v>30</v>
      </c>
      <c r="C10" s="1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>
        <v>1</v>
      </c>
      <c r="O10" s="14">
        <v>0</v>
      </c>
      <c r="P10" s="14"/>
      <c r="Q10" s="14"/>
      <c r="R10" s="14"/>
      <c r="S10" s="14"/>
      <c r="T10" s="14">
        <v>1</v>
      </c>
      <c r="U10" s="14">
        <v>0</v>
      </c>
      <c r="V10" s="15"/>
      <c r="W10" s="15"/>
      <c r="X10" s="15">
        <v>1</v>
      </c>
      <c r="Y10" s="15">
        <v>1</v>
      </c>
      <c r="Z10" s="15">
        <v>0</v>
      </c>
      <c r="AA10" s="15"/>
      <c r="AB10" s="15"/>
      <c r="AC10" s="110"/>
      <c r="AD10" s="110"/>
    </row>
    <row r="11" spans="1:30" ht="15.75" x14ac:dyDescent="0.25">
      <c r="A11" s="11">
        <v>8</v>
      </c>
      <c r="B11" s="111" t="s">
        <v>31</v>
      </c>
      <c r="C11" s="1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v>1</v>
      </c>
      <c r="O11" s="14">
        <v>0</v>
      </c>
      <c r="P11" s="14"/>
      <c r="Q11" s="14"/>
      <c r="R11" s="14"/>
      <c r="S11" s="14"/>
      <c r="T11" s="14">
        <v>1</v>
      </c>
      <c r="U11" s="14">
        <v>0</v>
      </c>
      <c r="V11" s="15"/>
      <c r="W11" s="15"/>
      <c r="X11" s="15">
        <v>1</v>
      </c>
      <c r="Y11" s="15">
        <v>1</v>
      </c>
      <c r="Z11" s="15">
        <v>0</v>
      </c>
      <c r="AA11" s="15"/>
      <c r="AB11" s="15"/>
      <c r="AC11" s="110"/>
      <c r="AD11" s="110"/>
    </row>
    <row r="12" spans="1:30" ht="15.75" x14ac:dyDescent="0.25">
      <c r="A12" s="11">
        <v>9</v>
      </c>
      <c r="B12" s="109" t="s">
        <v>32</v>
      </c>
      <c r="C12" s="109"/>
      <c r="D12" s="12"/>
      <c r="E12" s="12"/>
      <c r="F12" s="12">
        <v>1</v>
      </c>
      <c r="G12" s="12"/>
      <c r="H12" s="12">
        <v>1</v>
      </c>
      <c r="I12" s="12"/>
      <c r="J12" s="12">
        <v>1</v>
      </c>
      <c r="K12" s="12"/>
      <c r="L12" s="12">
        <v>1</v>
      </c>
      <c r="M12" s="12"/>
      <c r="N12" s="12"/>
      <c r="O12" s="12">
        <v>1</v>
      </c>
      <c r="P12" s="12">
        <v>1</v>
      </c>
      <c r="Q12" s="12"/>
      <c r="R12" s="12">
        <v>1</v>
      </c>
      <c r="S12" s="12"/>
      <c r="T12" s="12">
        <v>1</v>
      </c>
      <c r="U12" s="12">
        <v>0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/>
      <c r="AC12" s="110"/>
      <c r="AD12" s="110"/>
    </row>
    <row r="13" spans="1:30" ht="15.75" x14ac:dyDescent="0.25">
      <c r="A13" s="11">
        <v>10</v>
      </c>
      <c r="B13" s="109" t="s">
        <v>33</v>
      </c>
      <c r="C13" s="109"/>
      <c r="D13" s="12"/>
      <c r="E13" s="12"/>
      <c r="F13" s="12">
        <v>1</v>
      </c>
      <c r="G13" s="12"/>
      <c r="H13" s="12">
        <v>1</v>
      </c>
      <c r="I13" s="12"/>
      <c r="J13" s="12">
        <v>1</v>
      </c>
      <c r="K13" s="12"/>
      <c r="L13" s="12">
        <v>1</v>
      </c>
      <c r="M13" s="12"/>
      <c r="N13" s="12"/>
      <c r="O13" s="12">
        <v>1</v>
      </c>
      <c r="P13" s="12">
        <v>1</v>
      </c>
      <c r="Q13" s="12"/>
      <c r="R13" s="12">
        <v>1</v>
      </c>
      <c r="S13" s="12"/>
      <c r="T13" s="12">
        <v>1</v>
      </c>
      <c r="U13" s="12">
        <v>0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/>
      <c r="AC13" s="110"/>
      <c r="AD13" s="110"/>
    </row>
    <row r="14" spans="1:30" ht="15.75" x14ac:dyDescent="0.25">
      <c r="A14" s="11">
        <v>11</v>
      </c>
      <c r="B14" s="111" t="s">
        <v>34</v>
      </c>
      <c r="C14" s="1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1</v>
      </c>
      <c r="P14" s="14"/>
      <c r="Q14" s="14"/>
      <c r="R14" s="14"/>
      <c r="S14" s="14"/>
      <c r="T14" s="14">
        <v>1</v>
      </c>
      <c r="U14" s="14">
        <v>0</v>
      </c>
      <c r="V14" s="15"/>
      <c r="W14" s="15"/>
      <c r="X14" s="15">
        <v>1</v>
      </c>
      <c r="Y14" s="15">
        <v>1</v>
      </c>
      <c r="Z14" s="15">
        <v>0</v>
      </c>
      <c r="AA14" s="15"/>
      <c r="AB14" s="15"/>
      <c r="AC14" s="110"/>
      <c r="AD14" s="110"/>
    </row>
    <row r="15" spans="1:30" ht="15.75" x14ac:dyDescent="0.25">
      <c r="A15" s="11">
        <v>12</v>
      </c>
      <c r="B15" s="111" t="s">
        <v>35</v>
      </c>
      <c r="C15" s="1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>
        <v>1</v>
      </c>
      <c r="O15" s="14">
        <v>0</v>
      </c>
      <c r="P15" s="14"/>
      <c r="Q15" s="14"/>
      <c r="R15" s="14"/>
      <c r="S15" s="14"/>
      <c r="T15" s="14">
        <v>1</v>
      </c>
      <c r="U15" s="14">
        <v>0</v>
      </c>
      <c r="V15" s="15"/>
      <c r="W15" s="15"/>
      <c r="X15" s="15">
        <v>1</v>
      </c>
      <c r="Y15" s="15">
        <v>1</v>
      </c>
      <c r="Z15" s="15">
        <v>0</v>
      </c>
      <c r="AA15" s="15"/>
      <c r="AB15" s="15"/>
      <c r="AC15" s="110"/>
      <c r="AD15" s="110"/>
    </row>
    <row r="16" spans="1:30" ht="15.75" x14ac:dyDescent="0.25">
      <c r="A16" s="11">
        <v>13</v>
      </c>
      <c r="B16" s="111" t="s">
        <v>36</v>
      </c>
      <c r="C16" s="1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1</v>
      </c>
      <c r="P16" s="14"/>
      <c r="Q16" s="14"/>
      <c r="R16" s="14"/>
      <c r="S16" s="14"/>
      <c r="T16" s="14">
        <v>1</v>
      </c>
      <c r="U16" s="14">
        <v>0</v>
      </c>
      <c r="V16" s="15"/>
      <c r="W16" s="15"/>
      <c r="X16" s="15">
        <v>1</v>
      </c>
      <c r="Y16" s="15">
        <v>1</v>
      </c>
      <c r="Z16" s="15">
        <v>0</v>
      </c>
      <c r="AA16" s="15"/>
      <c r="AB16" s="15"/>
      <c r="AC16" s="110"/>
      <c r="AD16" s="110"/>
    </row>
    <row r="17" spans="1:30" ht="15.75" x14ac:dyDescent="0.25">
      <c r="A17" s="11">
        <v>14</v>
      </c>
      <c r="B17" s="111" t="s">
        <v>37</v>
      </c>
      <c r="C17" s="1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v>1</v>
      </c>
      <c r="O17" s="14">
        <v>0</v>
      </c>
      <c r="P17" s="14"/>
      <c r="Q17" s="14"/>
      <c r="R17" s="14"/>
      <c r="S17" s="14"/>
      <c r="T17" s="14">
        <v>1</v>
      </c>
      <c r="U17" s="14">
        <v>0</v>
      </c>
      <c r="V17" s="15"/>
      <c r="W17" s="15"/>
      <c r="X17" s="15">
        <v>1</v>
      </c>
      <c r="Y17" s="15">
        <v>1</v>
      </c>
      <c r="Z17" s="15">
        <v>0</v>
      </c>
      <c r="AA17" s="15"/>
      <c r="AB17" s="15"/>
      <c r="AC17" s="110"/>
      <c r="AD17" s="110"/>
    </row>
    <row r="18" spans="1:30" ht="15.75" x14ac:dyDescent="0.25">
      <c r="A18" s="11">
        <v>15</v>
      </c>
      <c r="B18" s="111" t="s">
        <v>38</v>
      </c>
      <c r="C18" s="1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1</v>
      </c>
      <c r="O18" s="14">
        <v>0</v>
      </c>
      <c r="P18" s="14"/>
      <c r="Q18" s="14"/>
      <c r="R18" s="14"/>
      <c r="S18" s="14"/>
      <c r="T18" s="14">
        <v>1</v>
      </c>
      <c r="U18" s="14">
        <v>0</v>
      </c>
      <c r="V18" s="15"/>
      <c r="W18" s="15"/>
      <c r="X18" s="15">
        <v>1</v>
      </c>
      <c r="Y18" s="15">
        <v>1</v>
      </c>
      <c r="Z18" s="15">
        <v>0</v>
      </c>
      <c r="AA18" s="15"/>
      <c r="AB18" s="15"/>
      <c r="AC18" s="110"/>
      <c r="AD18" s="110"/>
    </row>
    <row r="19" spans="1:30" ht="15.75" x14ac:dyDescent="0.25">
      <c r="A19" s="11">
        <v>16</v>
      </c>
      <c r="B19" s="111" t="s">
        <v>39</v>
      </c>
      <c r="C19" s="11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</v>
      </c>
      <c r="O19" s="14">
        <v>0</v>
      </c>
      <c r="P19" s="14"/>
      <c r="Q19" s="14"/>
      <c r="R19" s="14"/>
      <c r="S19" s="14"/>
      <c r="T19" s="14">
        <v>1</v>
      </c>
      <c r="U19" s="14">
        <v>0</v>
      </c>
      <c r="V19" s="15"/>
      <c r="W19" s="15"/>
      <c r="X19" s="15">
        <v>1</v>
      </c>
      <c r="Y19" s="15">
        <v>1</v>
      </c>
      <c r="Z19" s="15">
        <v>0</v>
      </c>
      <c r="AA19" s="15"/>
      <c r="AB19" s="15"/>
      <c r="AC19" s="110"/>
      <c r="AD19" s="110"/>
    </row>
    <row r="20" spans="1:30" ht="15.75" x14ac:dyDescent="0.25">
      <c r="A20" s="11">
        <v>17</v>
      </c>
      <c r="B20" s="111" t="s">
        <v>40</v>
      </c>
      <c r="C20" s="111"/>
      <c r="D20" s="14"/>
      <c r="E20" s="14"/>
      <c r="F20" s="14">
        <v>1</v>
      </c>
      <c r="G20" s="14"/>
      <c r="H20" s="14"/>
      <c r="I20" s="14"/>
      <c r="J20" s="14"/>
      <c r="K20" s="14"/>
      <c r="L20" s="14">
        <v>1</v>
      </c>
      <c r="M20" s="14"/>
      <c r="N20" s="14">
        <v>1</v>
      </c>
      <c r="O20" s="14">
        <v>0</v>
      </c>
      <c r="P20" s="14"/>
      <c r="Q20" s="14"/>
      <c r="R20" s="14"/>
      <c r="S20" s="14"/>
      <c r="T20" s="14">
        <v>1</v>
      </c>
      <c r="U20" s="14">
        <v>0</v>
      </c>
      <c r="V20" s="15"/>
      <c r="W20" s="15"/>
      <c r="X20" s="15">
        <v>1</v>
      </c>
      <c r="Y20" s="15">
        <v>1</v>
      </c>
      <c r="Z20" s="15">
        <v>0</v>
      </c>
      <c r="AA20" s="15"/>
      <c r="AB20" s="15"/>
      <c r="AC20" s="110"/>
      <c r="AD20" s="110"/>
    </row>
    <row r="21" spans="1:30" ht="15.75" x14ac:dyDescent="0.25">
      <c r="A21" s="11">
        <v>18</v>
      </c>
      <c r="B21" s="111" t="s">
        <v>41</v>
      </c>
      <c r="C21" s="1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v>1</v>
      </c>
      <c r="P21" s="14"/>
      <c r="Q21" s="14"/>
      <c r="R21" s="14"/>
      <c r="S21" s="14"/>
      <c r="T21" s="14">
        <v>1</v>
      </c>
      <c r="U21" s="14">
        <v>0</v>
      </c>
      <c r="V21" s="15"/>
      <c r="W21" s="15"/>
      <c r="X21" s="15">
        <v>1</v>
      </c>
      <c r="Y21" s="15">
        <v>1</v>
      </c>
      <c r="Z21" s="15">
        <v>1</v>
      </c>
      <c r="AA21" s="15"/>
      <c r="AB21" s="15"/>
      <c r="AC21" s="110"/>
      <c r="AD21" s="110"/>
    </row>
    <row r="22" spans="1:30" ht="15.75" x14ac:dyDescent="0.25">
      <c r="A22" s="11">
        <v>19</v>
      </c>
      <c r="B22" s="111" t="s">
        <v>42</v>
      </c>
      <c r="C22" s="1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>
        <v>0</v>
      </c>
      <c r="V22" s="15"/>
      <c r="W22" s="15"/>
      <c r="X22" s="15">
        <v>1</v>
      </c>
      <c r="Y22" s="15">
        <v>1</v>
      </c>
      <c r="Z22" s="15">
        <v>0</v>
      </c>
      <c r="AA22" s="15"/>
      <c r="AB22" s="15"/>
      <c r="AC22" s="110"/>
      <c r="AD22" s="110"/>
    </row>
    <row r="23" spans="1:30" ht="15.75" x14ac:dyDescent="0.25">
      <c r="A23" s="11">
        <v>20</v>
      </c>
      <c r="B23" s="111" t="s">
        <v>43</v>
      </c>
      <c r="C23" s="1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1</v>
      </c>
      <c r="O23" s="14">
        <v>0</v>
      </c>
      <c r="P23" s="14"/>
      <c r="Q23" s="14"/>
      <c r="R23" s="14"/>
      <c r="S23" s="14"/>
      <c r="T23" s="14">
        <v>1</v>
      </c>
      <c r="U23" s="14">
        <v>0</v>
      </c>
      <c r="V23" s="15"/>
      <c r="W23" s="15"/>
      <c r="X23" s="15">
        <v>1</v>
      </c>
      <c r="Y23" s="15">
        <v>1</v>
      </c>
      <c r="Z23" s="15">
        <v>0</v>
      </c>
      <c r="AA23" s="15"/>
      <c r="AB23" s="15"/>
      <c r="AC23" s="110"/>
      <c r="AD23" s="110"/>
    </row>
    <row r="24" spans="1:30" ht="15.75" x14ac:dyDescent="0.25">
      <c r="A24" s="11">
        <v>21</v>
      </c>
      <c r="B24" s="111" t="s">
        <v>44</v>
      </c>
      <c r="C24" s="1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</v>
      </c>
      <c r="O24" s="14">
        <v>0</v>
      </c>
      <c r="P24" s="14"/>
      <c r="Q24" s="14"/>
      <c r="R24" s="14"/>
      <c r="S24" s="14"/>
      <c r="T24" s="14">
        <v>1</v>
      </c>
      <c r="U24" s="14">
        <v>0</v>
      </c>
      <c r="V24" s="15"/>
      <c r="W24" s="15"/>
      <c r="X24" s="15">
        <v>1</v>
      </c>
      <c r="Y24" s="15">
        <v>1</v>
      </c>
      <c r="Z24" s="15">
        <v>0</v>
      </c>
      <c r="AA24" s="15"/>
      <c r="AB24" s="15"/>
      <c r="AC24" s="110"/>
      <c r="AD24" s="110"/>
    </row>
    <row r="25" spans="1:30" ht="15.75" x14ac:dyDescent="0.25">
      <c r="A25" s="11">
        <v>22</v>
      </c>
      <c r="B25" s="111" t="s">
        <v>45</v>
      </c>
      <c r="C25" s="1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1</v>
      </c>
      <c r="O25" s="14">
        <v>0</v>
      </c>
      <c r="P25" s="14"/>
      <c r="Q25" s="14"/>
      <c r="R25" s="14"/>
      <c r="S25" s="14"/>
      <c r="T25" s="14">
        <v>1</v>
      </c>
      <c r="U25" s="14">
        <v>0</v>
      </c>
      <c r="V25" s="15"/>
      <c r="W25" s="15"/>
      <c r="X25" s="15">
        <v>1</v>
      </c>
      <c r="Y25" s="15">
        <v>0</v>
      </c>
      <c r="Z25" s="15">
        <v>0</v>
      </c>
      <c r="AA25" s="15"/>
      <c r="AB25" s="15"/>
      <c r="AC25" s="110"/>
      <c r="AD25" s="110"/>
    </row>
    <row r="26" spans="1:30" ht="15.75" x14ac:dyDescent="0.25">
      <c r="A26" s="11">
        <v>23</v>
      </c>
      <c r="B26" s="111" t="s">
        <v>46</v>
      </c>
      <c r="C26" s="1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v>1</v>
      </c>
      <c r="P26" s="14"/>
      <c r="Q26" s="14"/>
      <c r="R26" s="14"/>
      <c r="S26" s="14"/>
      <c r="T26" s="14">
        <v>1</v>
      </c>
      <c r="U26" s="14">
        <v>0</v>
      </c>
      <c r="V26" s="15"/>
      <c r="W26" s="15"/>
      <c r="X26" s="15">
        <v>1</v>
      </c>
      <c r="Y26" s="15">
        <v>1</v>
      </c>
      <c r="Z26" s="15">
        <v>0</v>
      </c>
      <c r="AA26" s="15"/>
      <c r="AB26" s="15"/>
      <c r="AC26" s="110"/>
      <c r="AD26" s="110"/>
    </row>
    <row r="27" spans="1:30" ht="15.75" x14ac:dyDescent="0.25">
      <c r="A27" s="11">
        <v>24</v>
      </c>
      <c r="B27" s="111" t="s">
        <v>47</v>
      </c>
      <c r="C27" s="1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v>1</v>
      </c>
      <c r="O27" s="14">
        <v>0</v>
      </c>
      <c r="P27" s="14"/>
      <c r="Q27" s="14"/>
      <c r="R27" s="14"/>
      <c r="S27" s="14"/>
      <c r="T27" s="14">
        <v>1</v>
      </c>
      <c r="U27" s="14">
        <v>0</v>
      </c>
      <c r="V27" s="15"/>
      <c r="W27" s="15"/>
      <c r="X27" s="15">
        <v>1</v>
      </c>
      <c r="Y27" s="15">
        <v>1</v>
      </c>
      <c r="Z27" s="15">
        <v>0</v>
      </c>
      <c r="AA27" s="15"/>
      <c r="AB27" s="15"/>
      <c r="AC27" s="110"/>
      <c r="AD27" s="110"/>
    </row>
    <row r="28" spans="1:30" ht="15.75" x14ac:dyDescent="0.25">
      <c r="A28" s="11">
        <v>25</v>
      </c>
      <c r="B28" s="111" t="s">
        <v>48</v>
      </c>
      <c r="C28" s="11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4">
        <v>0</v>
      </c>
      <c r="P28" s="14"/>
      <c r="Q28" s="14"/>
      <c r="R28" s="14"/>
      <c r="S28" s="14"/>
      <c r="T28" s="14">
        <v>1</v>
      </c>
      <c r="U28" s="14">
        <v>0</v>
      </c>
      <c r="V28" s="15"/>
      <c r="W28" s="15"/>
      <c r="X28" s="15">
        <v>1</v>
      </c>
      <c r="Y28" s="15">
        <v>1</v>
      </c>
      <c r="Z28" s="15">
        <v>0</v>
      </c>
      <c r="AA28" s="15"/>
      <c r="AB28" s="15"/>
      <c r="AC28" s="110"/>
      <c r="AD28" s="110"/>
    </row>
    <row r="29" spans="1:30" ht="15.75" x14ac:dyDescent="0.25">
      <c r="A29" s="11">
        <v>26</v>
      </c>
      <c r="B29" s="111" t="s">
        <v>49</v>
      </c>
      <c r="C29" s="11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1</v>
      </c>
      <c r="O29" s="14">
        <v>0</v>
      </c>
      <c r="P29" s="14"/>
      <c r="Q29" s="14"/>
      <c r="R29" s="14"/>
      <c r="S29" s="14"/>
      <c r="T29" s="14">
        <v>1</v>
      </c>
      <c r="U29" s="14">
        <v>0</v>
      </c>
      <c r="V29" s="15"/>
      <c r="W29" s="15"/>
      <c r="X29" s="15">
        <v>1</v>
      </c>
      <c r="Y29" s="15">
        <v>1</v>
      </c>
      <c r="Z29" s="15">
        <v>0</v>
      </c>
      <c r="AA29" s="15"/>
      <c r="AB29" s="15"/>
      <c r="AC29" s="110"/>
      <c r="AD29" s="110"/>
    </row>
    <row r="30" spans="1:30" ht="15.75" x14ac:dyDescent="0.25">
      <c r="A30" s="11">
        <v>27</v>
      </c>
      <c r="B30" s="111" t="s">
        <v>50</v>
      </c>
      <c r="C30" s="11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>
        <v>1</v>
      </c>
      <c r="O30" s="14">
        <v>0</v>
      </c>
      <c r="P30" s="14"/>
      <c r="Q30" s="14"/>
      <c r="R30" s="14"/>
      <c r="S30" s="14"/>
      <c r="T30" s="14">
        <v>1</v>
      </c>
      <c r="U30" s="14">
        <v>0</v>
      </c>
      <c r="V30" s="15"/>
      <c r="W30" s="15"/>
      <c r="X30" s="15">
        <v>1</v>
      </c>
      <c r="Y30" s="15">
        <v>1</v>
      </c>
      <c r="Z30" s="15">
        <v>0</v>
      </c>
      <c r="AA30" s="15"/>
      <c r="AB30" s="15"/>
      <c r="AC30" s="110"/>
      <c r="AD30" s="110"/>
    </row>
    <row r="31" spans="1:30" ht="15.75" x14ac:dyDescent="0.25">
      <c r="A31" s="11">
        <v>28</v>
      </c>
      <c r="B31" s="111" t="s">
        <v>51</v>
      </c>
      <c r="C31" s="1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v>1</v>
      </c>
      <c r="O31" s="14">
        <v>0</v>
      </c>
      <c r="P31" s="14"/>
      <c r="Q31" s="14"/>
      <c r="R31" s="14"/>
      <c r="S31" s="14"/>
      <c r="T31" s="14">
        <v>1</v>
      </c>
      <c r="U31" s="14">
        <v>0</v>
      </c>
      <c r="V31" s="15"/>
      <c r="W31" s="15"/>
      <c r="X31" s="15">
        <v>1</v>
      </c>
      <c r="Y31" s="15">
        <v>1</v>
      </c>
      <c r="Z31" s="15">
        <v>0</v>
      </c>
      <c r="AA31" s="15"/>
      <c r="AB31" s="15"/>
      <c r="AC31" s="110"/>
      <c r="AD31" s="110"/>
    </row>
    <row r="32" spans="1:30" ht="15.75" x14ac:dyDescent="0.25">
      <c r="A32" s="11">
        <v>29</v>
      </c>
      <c r="B32" s="111" t="s">
        <v>52</v>
      </c>
      <c r="C32" s="1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1</v>
      </c>
      <c r="O32" s="14">
        <v>0</v>
      </c>
      <c r="P32" s="14"/>
      <c r="Q32" s="14"/>
      <c r="R32" s="14"/>
      <c r="S32" s="14"/>
      <c r="T32" s="14">
        <v>1</v>
      </c>
      <c r="U32" s="14">
        <v>0</v>
      </c>
      <c r="V32" s="15"/>
      <c r="W32" s="15"/>
      <c r="X32" s="15">
        <v>1</v>
      </c>
      <c r="Y32" s="15">
        <v>1</v>
      </c>
      <c r="Z32" s="15">
        <v>1</v>
      </c>
      <c r="AA32" s="15"/>
      <c r="AB32" s="15">
        <v>1</v>
      </c>
      <c r="AC32" s="110"/>
      <c r="AD32" s="110"/>
    </row>
    <row r="33" spans="1:30" ht="15.75" x14ac:dyDescent="0.25">
      <c r="A33" s="11">
        <v>30</v>
      </c>
      <c r="B33" s="111" t="s">
        <v>53</v>
      </c>
      <c r="C33" s="1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1</v>
      </c>
      <c r="O33" s="14">
        <v>0</v>
      </c>
      <c r="P33" s="14"/>
      <c r="Q33" s="14"/>
      <c r="R33" s="14"/>
      <c r="S33" s="14"/>
      <c r="T33" s="14">
        <v>1</v>
      </c>
      <c r="U33" s="14">
        <v>0</v>
      </c>
      <c r="V33" s="15"/>
      <c r="W33" s="15"/>
      <c r="X33" s="15">
        <v>1</v>
      </c>
      <c r="Y33" s="15">
        <v>1</v>
      </c>
      <c r="Z33" s="15">
        <v>1</v>
      </c>
      <c r="AA33" s="15"/>
      <c r="AB33" s="15">
        <v>1</v>
      </c>
      <c r="AC33" s="110"/>
      <c r="AD33" s="110"/>
    </row>
    <row r="34" spans="1:30" ht="15.75" x14ac:dyDescent="0.25">
      <c r="A34" s="11">
        <v>31</v>
      </c>
      <c r="B34" s="111" t="s">
        <v>54</v>
      </c>
      <c r="C34" s="1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>
        <v>1</v>
      </c>
      <c r="O34" s="14">
        <v>0</v>
      </c>
      <c r="P34" s="14"/>
      <c r="Q34" s="14"/>
      <c r="R34" s="14"/>
      <c r="S34" s="14"/>
      <c r="T34" s="14">
        <v>1</v>
      </c>
      <c r="U34" s="14">
        <v>0</v>
      </c>
      <c r="V34" s="15"/>
      <c r="W34" s="15"/>
      <c r="X34" s="15">
        <v>1</v>
      </c>
      <c r="Y34" s="15">
        <v>1</v>
      </c>
      <c r="Z34" s="15">
        <v>0</v>
      </c>
      <c r="AA34" s="15"/>
      <c r="AB34" s="15"/>
      <c r="AC34" s="110"/>
      <c r="AD34" s="110"/>
    </row>
    <row r="35" spans="1:30" ht="15.75" x14ac:dyDescent="0.25">
      <c r="A35" s="11">
        <v>32</v>
      </c>
      <c r="B35" s="111" t="s">
        <v>55</v>
      </c>
      <c r="C35" s="1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>
        <v>1</v>
      </c>
      <c r="O35" s="14">
        <v>0</v>
      </c>
      <c r="P35" s="14"/>
      <c r="Q35" s="14"/>
      <c r="R35" s="14"/>
      <c r="S35" s="14"/>
      <c r="T35" s="14">
        <v>1</v>
      </c>
      <c r="U35" s="14">
        <v>0</v>
      </c>
      <c r="V35" s="15"/>
      <c r="W35" s="15"/>
      <c r="X35" s="15">
        <v>1</v>
      </c>
      <c r="Y35" s="15">
        <v>1</v>
      </c>
      <c r="Z35" s="15">
        <v>0</v>
      </c>
      <c r="AA35" s="15"/>
      <c r="AB35" s="15"/>
      <c r="AC35" s="110"/>
      <c r="AD35" s="110"/>
    </row>
    <row r="36" spans="1:30" ht="15.75" x14ac:dyDescent="0.25">
      <c r="A36" s="11">
        <v>33</v>
      </c>
      <c r="B36" s="111" t="s">
        <v>56</v>
      </c>
      <c r="C36" s="111"/>
      <c r="D36" s="14"/>
      <c r="E36" s="14"/>
      <c r="F36" s="14">
        <v>1</v>
      </c>
      <c r="G36" s="14"/>
      <c r="H36" s="14"/>
      <c r="I36" s="14"/>
      <c r="J36" s="14"/>
      <c r="K36" s="14"/>
      <c r="L36" s="14"/>
      <c r="M36" s="14"/>
      <c r="N36" s="14">
        <v>1</v>
      </c>
      <c r="O36" s="14">
        <v>0</v>
      </c>
      <c r="P36" s="14"/>
      <c r="Q36" s="14"/>
      <c r="R36" s="14"/>
      <c r="S36" s="14"/>
      <c r="T36" s="14">
        <v>1</v>
      </c>
      <c r="U36" s="14">
        <v>0</v>
      </c>
      <c r="V36" s="15"/>
      <c r="W36" s="15"/>
      <c r="X36" s="15">
        <v>1</v>
      </c>
      <c r="Y36" s="15">
        <v>0</v>
      </c>
      <c r="Z36" s="15">
        <v>0</v>
      </c>
      <c r="AA36" s="15"/>
      <c r="AB36" s="15"/>
      <c r="AC36" s="110"/>
      <c r="AD36" s="110"/>
    </row>
    <row r="37" spans="1:30" ht="15.75" x14ac:dyDescent="0.25">
      <c r="A37" s="11">
        <v>34</v>
      </c>
      <c r="B37" s="111" t="s">
        <v>57</v>
      </c>
      <c r="C37" s="1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</v>
      </c>
      <c r="O37" s="14">
        <v>0</v>
      </c>
      <c r="P37" s="14"/>
      <c r="Q37" s="14"/>
      <c r="R37" s="14"/>
      <c r="S37" s="14"/>
      <c r="T37" s="14">
        <v>1</v>
      </c>
      <c r="U37" s="14">
        <v>0</v>
      </c>
      <c r="V37" s="15"/>
      <c r="W37" s="15"/>
      <c r="X37" s="15">
        <v>1</v>
      </c>
      <c r="Y37" s="15">
        <v>0</v>
      </c>
      <c r="Z37" s="15">
        <v>0</v>
      </c>
      <c r="AA37" s="15"/>
      <c r="AB37" s="15"/>
      <c r="AC37" s="110"/>
      <c r="AD37" s="110"/>
    </row>
    <row r="38" spans="1:30" ht="15.75" x14ac:dyDescent="0.25">
      <c r="A38" s="11">
        <v>35</v>
      </c>
      <c r="B38" s="111" t="s">
        <v>58</v>
      </c>
      <c r="C38" s="1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>
        <v>1</v>
      </c>
      <c r="O38" s="14">
        <v>0</v>
      </c>
      <c r="P38" s="14"/>
      <c r="Q38" s="14"/>
      <c r="R38" s="14"/>
      <c r="S38" s="14"/>
      <c r="T38" s="14">
        <v>1</v>
      </c>
      <c r="U38" s="14">
        <v>0</v>
      </c>
      <c r="V38" s="15"/>
      <c r="W38" s="15"/>
      <c r="X38" s="15">
        <v>1</v>
      </c>
      <c r="Y38" s="15">
        <v>0</v>
      </c>
      <c r="Z38" s="15">
        <v>0</v>
      </c>
      <c r="AA38" s="15"/>
      <c r="AB38" s="15"/>
      <c r="AC38" s="110"/>
      <c r="AD38" s="110"/>
    </row>
    <row r="39" spans="1:30" ht="18.75" x14ac:dyDescent="0.25">
      <c r="A39" s="11"/>
      <c r="B39" s="108" t="s">
        <v>59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10"/>
      <c r="AD39" s="110"/>
    </row>
    <row r="40" spans="1:30" ht="15.75" x14ac:dyDescent="0.25">
      <c r="A40" s="11">
        <v>36</v>
      </c>
      <c r="B40" s="109" t="s">
        <v>60</v>
      </c>
      <c r="C40" s="109"/>
      <c r="D40" s="12"/>
      <c r="E40" s="12"/>
      <c r="F40" s="12">
        <v>1</v>
      </c>
      <c r="G40" s="12"/>
      <c r="H40" s="12">
        <v>1</v>
      </c>
      <c r="I40" s="12"/>
      <c r="J40" s="12">
        <v>1</v>
      </c>
      <c r="K40" s="12"/>
      <c r="L40" s="12">
        <v>1</v>
      </c>
      <c r="M40" s="12"/>
      <c r="N40" s="12"/>
      <c r="O40" s="12">
        <v>1</v>
      </c>
      <c r="P40" s="12">
        <v>1</v>
      </c>
      <c r="Q40" s="12"/>
      <c r="R40" s="12">
        <v>1</v>
      </c>
      <c r="S40" s="12"/>
      <c r="T40" s="12"/>
      <c r="U40" s="12">
        <v>1</v>
      </c>
      <c r="V40" s="13"/>
      <c r="W40" s="13">
        <v>1</v>
      </c>
      <c r="X40" s="13">
        <v>1</v>
      </c>
      <c r="Y40" s="13">
        <v>1</v>
      </c>
      <c r="Z40" s="13">
        <v>0</v>
      </c>
      <c r="AA40" s="13">
        <v>1</v>
      </c>
      <c r="AB40" s="13"/>
      <c r="AC40" s="110"/>
      <c r="AD40" s="110"/>
    </row>
    <row r="41" spans="1:30" ht="15.75" x14ac:dyDescent="0.25">
      <c r="A41" s="11">
        <v>37</v>
      </c>
      <c r="B41" s="109" t="s">
        <v>61</v>
      </c>
      <c r="C41" s="109"/>
      <c r="D41" s="12"/>
      <c r="E41" s="12"/>
      <c r="F41" s="12">
        <v>1</v>
      </c>
      <c r="G41" s="12"/>
      <c r="H41" s="12">
        <v>1</v>
      </c>
      <c r="I41" s="12"/>
      <c r="J41" s="12" t="s">
        <v>22</v>
      </c>
      <c r="K41" s="12"/>
      <c r="L41" s="12" t="s">
        <v>22</v>
      </c>
      <c r="M41" s="12"/>
      <c r="N41" s="12"/>
      <c r="O41" s="12">
        <v>1</v>
      </c>
      <c r="P41" s="12"/>
      <c r="Q41" s="12"/>
      <c r="R41" s="12" t="s">
        <v>22</v>
      </c>
      <c r="S41" s="12"/>
      <c r="T41" s="12"/>
      <c r="U41" s="12">
        <v>1</v>
      </c>
      <c r="V41" s="13"/>
      <c r="W41" s="13"/>
      <c r="X41" s="13">
        <v>1</v>
      </c>
      <c r="Y41" s="13">
        <v>1</v>
      </c>
      <c r="Z41" s="13">
        <v>0</v>
      </c>
      <c r="AA41" s="13">
        <v>0</v>
      </c>
      <c r="AB41" s="13"/>
      <c r="AC41" s="110"/>
      <c r="AD41" s="110"/>
    </row>
    <row r="42" spans="1:30" ht="15.75" x14ac:dyDescent="0.25">
      <c r="A42" s="11">
        <v>38</v>
      </c>
      <c r="B42" s="109" t="s">
        <v>62</v>
      </c>
      <c r="C42" s="109"/>
      <c r="D42" s="16"/>
      <c r="E42" s="16"/>
      <c r="F42" s="16">
        <v>1</v>
      </c>
      <c r="G42" s="16"/>
      <c r="H42" s="16">
        <v>1</v>
      </c>
      <c r="I42" s="16"/>
      <c r="J42" s="16">
        <v>1</v>
      </c>
      <c r="K42" s="16"/>
      <c r="L42" s="16">
        <v>1</v>
      </c>
      <c r="M42" s="16"/>
      <c r="N42" s="16"/>
      <c r="O42" s="16">
        <v>1</v>
      </c>
      <c r="P42" s="16">
        <v>1</v>
      </c>
      <c r="Q42" s="16"/>
      <c r="R42" s="16">
        <v>1</v>
      </c>
      <c r="S42" s="16"/>
      <c r="T42" s="16"/>
      <c r="U42" s="16">
        <v>1</v>
      </c>
      <c r="V42" s="13"/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/>
      <c r="AC42" s="110"/>
      <c r="AD42" s="110"/>
    </row>
    <row r="43" spans="1:30" ht="15.75" x14ac:dyDescent="0.25">
      <c r="A43" s="11">
        <v>39</v>
      </c>
      <c r="B43" s="109" t="s">
        <v>63</v>
      </c>
      <c r="C43" s="109"/>
      <c r="D43" s="16" t="s">
        <v>22</v>
      </c>
      <c r="E43" s="16"/>
      <c r="F43" s="16">
        <v>1</v>
      </c>
      <c r="G43" s="16"/>
      <c r="H43" s="16">
        <v>1</v>
      </c>
      <c r="I43" s="16"/>
      <c r="J43" s="16"/>
      <c r="K43" s="16"/>
      <c r="L43" s="16">
        <v>1</v>
      </c>
      <c r="M43" s="16"/>
      <c r="N43" s="16"/>
      <c r="O43" s="16">
        <v>1</v>
      </c>
      <c r="P43" s="16"/>
      <c r="Q43" s="16"/>
      <c r="R43" s="16"/>
      <c r="S43" s="16"/>
      <c r="T43" s="16">
        <v>1</v>
      </c>
      <c r="U43" s="16">
        <v>0</v>
      </c>
      <c r="V43" s="13"/>
      <c r="W43" s="13"/>
      <c r="X43" s="13">
        <v>1</v>
      </c>
      <c r="Y43" s="13">
        <v>1</v>
      </c>
      <c r="Z43" s="13">
        <v>0</v>
      </c>
      <c r="AA43" s="13"/>
      <c r="AB43" s="13"/>
      <c r="AC43" s="110"/>
      <c r="AD43" s="110"/>
    </row>
    <row r="44" spans="1:30" ht="24.75" customHeight="1" x14ac:dyDescent="0.25">
      <c r="A44" s="11">
        <v>40</v>
      </c>
      <c r="B44" s="111" t="s">
        <v>64</v>
      </c>
      <c r="C44" s="111"/>
      <c r="D44" s="14" t="s">
        <v>22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>
        <v>1</v>
      </c>
      <c r="P44" s="14"/>
      <c r="Q44" s="14"/>
      <c r="R44" s="14"/>
      <c r="S44" s="14"/>
      <c r="T44" s="14">
        <v>1</v>
      </c>
      <c r="U44" s="14">
        <v>0</v>
      </c>
      <c r="V44" s="15"/>
      <c r="W44" s="15"/>
      <c r="X44" s="15">
        <v>1</v>
      </c>
      <c r="Y44" s="15">
        <v>0</v>
      </c>
      <c r="Z44" s="15">
        <v>0</v>
      </c>
      <c r="AA44" s="15"/>
      <c r="AB44" s="15"/>
      <c r="AC44" s="110"/>
      <c r="AD44" s="110"/>
    </row>
    <row r="45" spans="1:30" ht="18.75" x14ac:dyDescent="0.25">
      <c r="B45" s="108" t="s">
        <v>65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10"/>
      <c r="AD45" s="110"/>
    </row>
    <row r="46" spans="1:30" ht="15.75" x14ac:dyDescent="0.25">
      <c r="A46" s="11">
        <v>41</v>
      </c>
      <c r="B46" s="109" t="s">
        <v>66</v>
      </c>
      <c r="C46" s="109"/>
      <c r="D46" s="14"/>
      <c r="E46" s="14"/>
      <c r="F46" s="14">
        <v>1</v>
      </c>
      <c r="G46" s="14"/>
      <c r="H46" s="14"/>
      <c r="I46" s="14">
        <v>1</v>
      </c>
      <c r="J46" s="14">
        <v>1</v>
      </c>
      <c r="K46" s="14"/>
      <c r="L46" s="14">
        <v>1</v>
      </c>
      <c r="M46" s="14"/>
      <c r="N46" s="14"/>
      <c r="O46" s="14">
        <v>1</v>
      </c>
      <c r="P46" s="14">
        <v>1</v>
      </c>
      <c r="Q46" s="14"/>
      <c r="R46" s="14">
        <v>1</v>
      </c>
      <c r="S46" s="14"/>
      <c r="T46" s="14" t="s">
        <v>22</v>
      </c>
      <c r="U46" s="14">
        <v>1</v>
      </c>
      <c r="V46" s="15"/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/>
      <c r="AC46" s="110"/>
      <c r="AD46" s="110"/>
    </row>
    <row r="47" spans="1:30" ht="15.75" x14ac:dyDescent="0.25">
      <c r="A47" s="11">
        <v>42</v>
      </c>
      <c r="B47" s="109" t="s">
        <v>67</v>
      </c>
      <c r="C47" s="109"/>
      <c r="D47" s="14" t="s">
        <v>22</v>
      </c>
      <c r="E47" s="14"/>
      <c r="F47" s="14">
        <v>1</v>
      </c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>
        <v>1</v>
      </c>
      <c r="P47" s="14">
        <v>1</v>
      </c>
      <c r="Q47" s="14"/>
      <c r="R47" s="14">
        <v>1</v>
      </c>
      <c r="S47" s="14"/>
      <c r="T47" s="14"/>
      <c r="U47" s="14">
        <v>1</v>
      </c>
      <c r="V47" s="15"/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/>
      <c r="AC47" s="110"/>
      <c r="AD47" s="110"/>
    </row>
    <row r="48" spans="1:30" ht="18.75" x14ac:dyDescent="0.25">
      <c r="A48" s="11"/>
      <c r="B48" s="108" t="s">
        <v>68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10"/>
      <c r="AD48" s="110"/>
    </row>
    <row r="49" spans="1:30" ht="15.75" x14ac:dyDescent="0.25">
      <c r="A49" s="11">
        <v>43</v>
      </c>
      <c r="B49" s="109" t="s">
        <v>69</v>
      </c>
      <c r="C49" s="109"/>
      <c r="D49" s="14"/>
      <c r="E49" s="14"/>
      <c r="F49" s="14" t="s">
        <v>22</v>
      </c>
      <c r="G49" s="14">
        <v>1</v>
      </c>
      <c r="H49" s="14" t="s">
        <v>22</v>
      </c>
      <c r="I49" s="14">
        <v>1</v>
      </c>
      <c r="J49" s="14" t="s">
        <v>70</v>
      </c>
      <c r="K49" s="14"/>
      <c r="L49" s="14">
        <v>1</v>
      </c>
      <c r="M49" s="14"/>
      <c r="N49" s="14" t="s">
        <v>22</v>
      </c>
      <c r="O49" s="14">
        <v>1</v>
      </c>
      <c r="P49" s="14">
        <v>1</v>
      </c>
      <c r="Q49" s="14"/>
      <c r="R49" s="14">
        <v>1</v>
      </c>
      <c r="S49" s="14"/>
      <c r="T49" s="14"/>
      <c r="U49" s="14">
        <v>1</v>
      </c>
      <c r="V49" s="15"/>
      <c r="W49" s="15">
        <v>1</v>
      </c>
      <c r="X49" s="15">
        <v>1</v>
      </c>
      <c r="Y49" s="15" t="s">
        <v>25</v>
      </c>
      <c r="Z49" s="15">
        <v>0</v>
      </c>
      <c r="AA49" s="15">
        <v>1</v>
      </c>
      <c r="AB49" s="15"/>
      <c r="AC49" s="110"/>
      <c r="AD49" s="110"/>
    </row>
    <row r="50" spans="1:30" ht="19.5" customHeight="1" x14ac:dyDescent="0.25">
      <c r="A50" s="11">
        <v>44</v>
      </c>
      <c r="B50" s="109" t="s">
        <v>71</v>
      </c>
      <c r="C50" s="109"/>
      <c r="D50" s="14" t="s">
        <v>22</v>
      </c>
      <c r="E50" s="14"/>
      <c r="F50" s="14" t="s">
        <v>22</v>
      </c>
      <c r="G50" s="14">
        <v>1</v>
      </c>
      <c r="H50" s="14" t="s">
        <v>22</v>
      </c>
      <c r="I50" s="14">
        <v>1</v>
      </c>
      <c r="J50" s="14">
        <v>1</v>
      </c>
      <c r="K50" s="14"/>
      <c r="L50" s="14">
        <v>1</v>
      </c>
      <c r="M50" s="14"/>
      <c r="N50" s="14"/>
      <c r="O50" s="14">
        <v>1</v>
      </c>
      <c r="P50" s="14">
        <v>1</v>
      </c>
      <c r="Q50" s="14"/>
      <c r="R50" s="14">
        <v>1</v>
      </c>
      <c r="S50" s="14"/>
      <c r="T50" s="14" t="s">
        <v>22</v>
      </c>
      <c r="U50" s="14">
        <v>1</v>
      </c>
      <c r="V50" s="15"/>
      <c r="W50" s="15">
        <v>1</v>
      </c>
      <c r="X50" s="15">
        <v>1</v>
      </c>
      <c r="Y50" s="15">
        <v>0</v>
      </c>
      <c r="Z50" s="15">
        <v>1</v>
      </c>
      <c r="AA50" s="15">
        <v>1</v>
      </c>
      <c r="AB50" s="15"/>
      <c r="AC50" s="110"/>
      <c r="AD50" s="110"/>
    </row>
    <row r="51" spans="1:30" ht="15.75" x14ac:dyDescent="0.25">
      <c r="A51" s="11">
        <v>45</v>
      </c>
      <c r="B51" s="109" t="s">
        <v>72</v>
      </c>
      <c r="C51" s="109"/>
      <c r="D51" s="14" t="s">
        <v>22</v>
      </c>
      <c r="E51" s="14"/>
      <c r="F51" s="14" t="s">
        <v>22</v>
      </c>
      <c r="G51" s="14">
        <v>1</v>
      </c>
      <c r="H51" s="14" t="s">
        <v>22</v>
      </c>
      <c r="I51" s="14">
        <v>1</v>
      </c>
      <c r="J51" s="14">
        <v>1</v>
      </c>
      <c r="K51" s="14"/>
      <c r="L51" s="14">
        <v>1</v>
      </c>
      <c r="M51" s="14"/>
      <c r="N51" s="14"/>
      <c r="O51" s="14">
        <v>1</v>
      </c>
      <c r="P51" s="14">
        <v>1</v>
      </c>
      <c r="Q51" s="14"/>
      <c r="R51" s="14">
        <v>1</v>
      </c>
      <c r="S51" s="14"/>
      <c r="T51" s="14" t="s">
        <v>22</v>
      </c>
      <c r="U51" s="14">
        <v>1</v>
      </c>
      <c r="V51" s="15"/>
      <c r="W51" s="15">
        <v>1</v>
      </c>
      <c r="X51" s="15">
        <v>1</v>
      </c>
      <c r="Y51" s="15">
        <v>0</v>
      </c>
      <c r="Z51" s="15">
        <v>0</v>
      </c>
      <c r="AA51" s="15">
        <v>1</v>
      </c>
      <c r="AB51" s="15"/>
      <c r="AC51" s="110"/>
      <c r="AD51" s="110"/>
    </row>
    <row r="52" spans="1:30" ht="18.75" x14ac:dyDescent="0.25">
      <c r="A52" s="11"/>
      <c r="B52" s="108" t="s">
        <v>73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10"/>
      <c r="AD52" s="110"/>
    </row>
    <row r="53" spans="1:30" ht="18" customHeight="1" x14ac:dyDescent="0.25">
      <c r="A53" s="11">
        <v>46</v>
      </c>
      <c r="B53" s="109" t="s">
        <v>74</v>
      </c>
      <c r="C53" s="109"/>
      <c r="D53" s="14"/>
      <c r="E53" s="14"/>
      <c r="F53" s="14">
        <v>1</v>
      </c>
      <c r="G53" s="14" t="s">
        <v>22</v>
      </c>
      <c r="H53" s="14">
        <v>1</v>
      </c>
      <c r="I53" s="14" t="s">
        <v>22</v>
      </c>
      <c r="J53" s="14"/>
      <c r="K53" s="14"/>
      <c r="L53" s="14">
        <v>1</v>
      </c>
      <c r="M53" s="14"/>
      <c r="N53" s="14" t="s">
        <v>22</v>
      </c>
      <c r="O53" s="14">
        <v>1</v>
      </c>
      <c r="P53" s="14"/>
      <c r="Q53" s="14"/>
      <c r="R53" s="14"/>
      <c r="S53" s="14"/>
      <c r="T53" s="14" t="s">
        <v>22</v>
      </c>
      <c r="U53" s="14">
        <v>1</v>
      </c>
      <c r="V53" s="15"/>
      <c r="W53" s="15"/>
      <c r="X53" s="15">
        <v>1</v>
      </c>
      <c r="Y53" s="15">
        <v>1</v>
      </c>
      <c r="Z53" s="15">
        <v>0</v>
      </c>
      <c r="AA53" s="15">
        <v>0</v>
      </c>
      <c r="AB53" s="15"/>
      <c r="AC53" s="110"/>
      <c r="AD53" s="110"/>
    </row>
    <row r="54" spans="1:30" ht="15.75" x14ac:dyDescent="0.25">
      <c r="A54" s="11">
        <v>47</v>
      </c>
      <c r="B54" s="109" t="s">
        <v>75</v>
      </c>
      <c r="C54" s="109"/>
      <c r="D54" s="14"/>
      <c r="E54" s="14"/>
      <c r="F54" s="14">
        <v>1</v>
      </c>
      <c r="G54" s="14"/>
      <c r="H54" s="14">
        <v>1</v>
      </c>
      <c r="I54" s="14" t="s">
        <v>22</v>
      </c>
      <c r="J54" s="14">
        <v>1</v>
      </c>
      <c r="K54" s="14"/>
      <c r="L54" s="14">
        <v>1</v>
      </c>
      <c r="M54" s="14"/>
      <c r="N54" s="14" t="s">
        <v>22</v>
      </c>
      <c r="O54" s="14">
        <v>1</v>
      </c>
      <c r="P54" s="14">
        <v>1</v>
      </c>
      <c r="Q54" s="14"/>
      <c r="R54" s="14">
        <v>1</v>
      </c>
      <c r="S54" s="14"/>
      <c r="T54" s="14" t="s">
        <v>22</v>
      </c>
      <c r="U54" s="14">
        <v>1</v>
      </c>
      <c r="V54" s="15"/>
      <c r="W54" s="15">
        <v>1</v>
      </c>
      <c r="X54" s="15">
        <v>1</v>
      </c>
      <c r="Y54" s="15">
        <v>1</v>
      </c>
      <c r="Z54" s="15">
        <v>1</v>
      </c>
      <c r="AA54" s="15">
        <v>1</v>
      </c>
      <c r="AB54" s="15"/>
      <c r="AC54" s="110"/>
      <c r="AD54" s="110"/>
    </row>
    <row r="55" spans="1:30" ht="15.75" x14ac:dyDescent="0.25">
      <c r="A55" s="11">
        <v>48</v>
      </c>
      <c r="B55" s="109" t="s">
        <v>76</v>
      </c>
      <c r="C55" s="109"/>
      <c r="D55" s="14"/>
      <c r="E55" s="14"/>
      <c r="F55" s="14">
        <v>1</v>
      </c>
      <c r="G55" s="14"/>
      <c r="H55" s="14">
        <v>1</v>
      </c>
      <c r="I55" s="14"/>
      <c r="J55" s="14"/>
      <c r="K55" s="14"/>
      <c r="L55" s="14">
        <v>1</v>
      </c>
      <c r="M55" s="14"/>
      <c r="N55" s="14" t="s">
        <v>22</v>
      </c>
      <c r="O55" s="14">
        <v>1</v>
      </c>
      <c r="P55" s="14"/>
      <c r="Q55" s="14"/>
      <c r="R55" s="14"/>
      <c r="S55" s="14"/>
      <c r="T55" s="14" t="s">
        <v>22</v>
      </c>
      <c r="U55" s="14">
        <v>1</v>
      </c>
      <c r="V55" s="15"/>
      <c r="W55" s="15"/>
      <c r="X55" s="15">
        <v>1</v>
      </c>
      <c r="Y55" s="15">
        <v>1</v>
      </c>
      <c r="Z55" s="15">
        <v>0</v>
      </c>
      <c r="AA55" s="15"/>
      <c r="AB55" s="15"/>
      <c r="AC55" s="110"/>
      <c r="AD55" s="110"/>
    </row>
    <row r="56" spans="1:30" ht="15.75" x14ac:dyDescent="0.25">
      <c r="A56" s="11">
        <v>49</v>
      </c>
      <c r="B56" s="109" t="s">
        <v>24</v>
      </c>
      <c r="C56" s="109"/>
      <c r="D56" s="14"/>
      <c r="E56" s="14"/>
      <c r="F56" s="14">
        <v>1</v>
      </c>
      <c r="G56" s="14"/>
      <c r="H56" s="14">
        <v>1</v>
      </c>
      <c r="I56" s="14"/>
      <c r="J56" s="14">
        <v>1</v>
      </c>
      <c r="K56" s="14"/>
      <c r="L56" s="14">
        <v>1</v>
      </c>
      <c r="M56" s="14"/>
      <c r="N56" s="14" t="s">
        <v>22</v>
      </c>
      <c r="O56" s="14">
        <v>1</v>
      </c>
      <c r="P56" s="14">
        <v>1</v>
      </c>
      <c r="Q56" s="14"/>
      <c r="R56" s="14">
        <v>1</v>
      </c>
      <c r="S56" s="14"/>
      <c r="T56" s="14" t="s">
        <v>22</v>
      </c>
      <c r="U56" s="14">
        <v>1</v>
      </c>
      <c r="V56" s="15"/>
      <c r="W56" s="15">
        <v>1</v>
      </c>
      <c r="X56" s="15">
        <v>1</v>
      </c>
      <c r="Y56" s="15">
        <v>1</v>
      </c>
      <c r="Z56" s="15">
        <v>1</v>
      </c>
      <c r="AA56" s="15">
        <v>1</v>
      </c>
      <c r="AB56" s="15"/>
      <c r="AC56" s="110"/>
      <c r="AD56" s="110"/>
    </row>
    <row r="57" spans="1:30" ht="16.5" customHeight="1" x14ac:dyDescent="0.25">
      <c r="A57" s="11">
        <v>50</v>
      </c>
      <c r="B57" s="111" t="s">
        <v>77</v>
      </c>
      <c r="C57" s="111"/>
      <c r="D57" s="14" t="s">
        <v>22</v>
      </c>
      <c r="E57" s="14"/>
      <c r="F57" s="14"/>
      <c r="G57" s="14"/>
      <c r="H57" s="14"/>
      <c r="I57" s="14"/>
      <c r="J57" s="14"/>
      <c r="K57" s="14"/>
      <c r="L57" s="14"/>
      <c r="M57" s="14"/>
      <c r="N57" s="14" t="s">
        <v>22</v>
      </c>
      <c r="O57" s="14">
        <v>1</v>
      </c>
      <c r="P57" s="14"/>
      <c r="Q57" s="14"/>
      <c r="R57" s="14"/>
      <c r="S57" s="14"/>
      <c r="T57" s="14" t="s">
        <v>22</v>
      </c>
      <c r="U57" s="14">
        <v>1</v>
      </c>
      <c r="V57" s="15"/>
      <c r="W57" s="15"/>
      <c r="X57" s="15">
        <v>0</v>
      </c>
      <c r="Y57" s="15">
        <v>1</v>
      </c>
      <c r="Z57" s="15">
        <v>0</v>
      </c>
      <c r="AA57" s="15"/>
      <c r="AB57" s="15"/>
      <c r="AC57" s="110"/>
      <c r="AD57" s="110"/>
    </row>
    <row r="58" spans="1:30" ht="15.75" x14ac:dyDescent="0.25">
      <c r="A58" s="11">
        <v>51</v>
      </c>
      <c r="B58" s="111" t="s">
        <v>78</v>
      </c>
      <c r="C58" s="111"/>
      <c r="D58" s="14" t="s">
        <v>22</v>
      </c>
      <c r="E58" s="14"/>
      <c r="F58" s="14"/>
      <c r="G58" s="14"/>
      <c r="H58" s="14"/>
      <c r="I58" s="14"/>
      <c r="J58" s="14"/>
      <c r="K58" s="14"/>
      <c r="L58" s="14"/>
      <c r="M58" s="14"/>
      <c r="N58" s="14" t="s">
        <v>22</v>
      </c>
      <c r="O58" s="14">
        <v>1</v>
      </c>
      <c r="P58" s="14"/>
      <c r="Q58" s="14"/>
      <c r="R58" s="14"/>
      <c r="S58" s="14"/>
      <c r="T58" s="14" t="s">
        <v>22</v>
      </c>
      <c r="U58" s="14">
        <v>1</v>
      </c>
      <c r="V58" s="15"/>
      <c r="W58" s="15"/>
      <c r="X58" s="15">
        <v>1</v>
      </c>
      <c r="Y58" s="15">
        <v>0</v>
      </c>
      <c r="Z58" s="15">
        <v>0</v>
      </c>
      <c r="AA58" s="15"/>
      <c r="AB58" s="15"/>
      <c r="AC58" s="110"/>
      <c r="AD58" s="110"/>
    </row>
    <row r="59" spans="1:30" ht="18.75" x14ac:dyDescent="0.25">
      <c r="A59" s="11"/>
      <c r="B59" s="108" t="s">
        <v>79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10"/>
      <c r="AD59" s="110"/>
    </row>
    <row r="60" spans="1:30" ht="15.75" x14ac:dyDescent="0.25">
      <c r="A60" s="11">
        <v>52</v>
      </c>
      <c r="B60" s="109" t="s">
        <v>80</v>
      </c>
      <c r="C60" s="109"/>
      <c r="D60" s="14"/>
      <c r="E60" s="14"/>
      <c r="F60" s="14">
        <v>1</v>
      </c>
      <c r="G60" s="14"/>
      <c r="H60" s="14"/>
      <c r="I60" s="14">
        <v>1</v>
      </c>
      <c r="J60" s="14"/>
      <c r="K60" s="14"/>
      <c r="L60" s="14"/>
      <c r="M60" s="14"/>
      <c r="N60" s="14" t="s">
        <v>22</v>
      </c>
      <c r="O60" s="14">
        <v>1</v>
      </c>
      <c r="P60" s="14"/>
      <c r="Q60" s="14"/>
      <c r="R60" s="14"/>
      <c r="S60" s="14"/>
      <c r="T60" s="14" t="s">
        <v>22</v>
      </c>
      <c r="U60" s="14">
        <v>1</v>
      </c>
      <c r="V60" s="15"/>
      <c r="W60" s="15"/>
      <c r="X60" s="15">
        <v>1</v>
      </c>
      <c r="Y60" s="15">
        <v>1</v>
      </c>
      <c r="Z60" s="15">
        <v>0</v>
      </c>
      <c r="AA60" s="15"/>
      <c r="AB60" s="15"/>
      <c r="AC60" s="110"/>
      <c r="AD60" s="110"/>
    </row>
    <row r="61" spans="1:30" ht="15.75" x14ac:dyDescent="0.25">
      <c r="A61" s="11">
        <v>53</v>
      </c>
      <c r="B61" s="111" t="s">
        <v>81</v>
      </c>
      <c r="C61" s="111"/>
      <c r="D61" s="14" t="s">
        <v>22</v>
      </c>
      <c r="E61" s="14"/>
      <c r="F61" s="14"/>
      <c r="G61" s="14"/>
      <c r="H61" s="14"/>
      <c r="I61" s="14"/>
      <c r="J61" s="14"/>
      <c r="K61" s="14"/>
      <c r="L61" s="14"/>
      <c r="M61" s="14"/>
      <c r="N61" s="14" t="s">
        <v>22</v>
      </c>
      <c r="O61" s="14">
        <v>1</v>
      </c>
      <c r="P61" s="14"/>
      <c r="Q61" s="14"/>
      <c r="R61" s="14"/>
      <c r="S61" s="14"/>
      <c r="T61" s="14" t="s">
        <v>22</v>
      </c>
      <c r="U61" s="14">
        <v>1</v>
      </c>
      <c r="V61" s="15"/>
      <c r="W61" s="15"/>
      <c r="X61" s="15">
        <v>1</v>
      </c>
      <c r="Y61" s="15">
        <v>1</v>
      </c>
      <c r="Z61" s="15">
        <v>0</v>
      </c>
      <c r="AA61" s="15"/>
      <c r="AB61" s="15"/>
      <c r="AC61" s="110"/>
      <c r="AD61" s="110"/>
    </row>
    <row r="62" spans="1:30" ht="18.75" x14ac:dyDescent="0.25">
      <c r="A62" s="11"/>
      <c r="B62" s="108" t="s">
        <v>82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10"/>
      <c r="AD62" s="110"/>
    </row>
    <row r="63" spans="1:30" ht="15.75" x14ac:dyDescent="0.25">
      <c r="A63" s="11">
        <v>54</v>
      </c>
      <c r="B63" s="109" t="s">
        <v>83</v>
      </c>
      <c r="C63" s="109"/>
      <c r="D63" s="14" t="s">
        <v>22</v>
      </c>
      <c r="E63" s="14"/>
      <c r="F63" s="14">
        <v>1</v>
      </c>
      <c r="G63" s="14"/>
      <c r="H63" s="14" t="s">
        <v>22</v>
      </c>
      <c r="I63" s="14">
        <v>1</v>
      </c>
      <c r="J63" s="14">
        <v>1</v>
      </c>
      <c r="K63" s="14"/>
      <c r="L63" s="14">
        <v>1</v>
      </c>
      <c r="M63" s="14"/>
      <c r="N63" s="14"/>
      <c r="O63" s="14">
        <v>1</v>
      </c>
      <c r="P63" s="14">
        <v>1</v>
      </c>
      <c r="Q63" s="14"/>
      <c r="R63" s="14">
        <v>1</v>
      </c>
      <c r="S63" s="14"/>
      <c r="T63" s="14" t="s">
        <v>22</v>
      </c>
      <c r="U63" s="14">
        <v>1</v>
      </c>
      <c r="V63" s="15"/>
      <c r="W63" s="15">
        <v>1</v>
      </c>
      <c r="X63" s="15">
        <v>1</v>
      </c>
      <c r="Y63" s="15">
        <v>1</v>
      </c>
      <c r="Z63" s="15">
        <v>1</v>
      </c>
      <c r="AA63" s="15">
        <v>1</v>
      </c>
      <c r="AB63" s="15"/>
      <c r="AC63" s="110"/>
      <c r="AD63" s="110"/>
    </row>
    <row r="64" spans="1:30" ht="19.5" customHeight="1" x14ac:dyDescent="0.25">
      <c r="A64" s="11">
        <v>55</v>
      </c>
      <c r="B64" s="109" t="s">
        <v>84</v>
      </c>
      <c r="C64" s="109"/>
      <c r="D64" s="14" t="s">
        <v>22</v>
      </c>
      <c r="E64" s="14"/>
      <c r="F64" s="14">
        <v>1</v>
      </c>
      <c r="G64" s="14"/>
      <c r="H64" s="14" t="s">
        <v>22</v>
      </c>
      <c r="I64" s="14">
        <v>1</v>
      </c>
      <c r="J64" s="14">
        <v>1</v>
      </c>
      <c r="K64" s="14"/>
      <c r="L64" s="14">
        <v>1</v>
      </c>
      <c r="M64" s="14"/>
      <c r="N64" s="14"/>
      <c r="O64" s="14">
        <v>1</v>
      </c>
      <c r="P64" s="14">
        <v>1</v>
      </c>
      <c r="Q64" s="14"/>
      <c r="R64" s="14">
        <v>1</v>
      </c>
      <c r="S64" s="14"/>
      <c r="T64" s="14" t="s">
        <v>22</v>
      </c>
      <c r="U64" s="14">
        <v>1</v>
      </c>
      <c r="V64" s="15"/>
      <c r="W64" s="15">
        <v>1</v>
      </c>
      <c r="X64" s="15">
        <v>1</v>
      </c>
      <c r="Y64" s="15">
        <v>0</v>
      </c>
      <c r="Z64" s="15">
        <v>1</v>
      </c>
      <c r="AA64" s="15">
        <v>1</v>
      </c>
      <c r="AB64" s="15"/>
      <c r="AC64" s="110"/>
      <c r="AD64" s="110"/>
    </row>
    <row r="65" spans="1:30" ht="18.75" x14ac:dyDescent="0.25">
      <c r="A65" s="11"/>
      <c r="B65" s="108" t="s">
        <v>85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10"/>
      <c r="AD65" s="110"/>
    </row>
    <row r="66" spans="1:30" ht="15.75" x14ac:dyDescent="0.25">
      <c r="A66" s="11">
        <v>56</v>
      </c>
      <c r="B66" s="109" t="s">
        <v>83</v>
      </c>
      <c r="C66" s="109"/>
      <c r="D66" s="14"/>
      <c r="E66" s="14"/>
      <c r="F66" s="14">
        <v>1</v>
      </c>
      <c r="G66" s="14"/>
      <c r="H66" s="14">
        <v>1</v>
      </c>
      <c r="I66" s="14"/>
      <c r="J66" s="14"/>
      <c r="K66" s="14"/>
      <c r="L66" s="14">
        <v>1</v>
      </c>
      <c r="M66" s="14"/>
      <c r="N66" s="14"/>
      <c r="O66" s="14">
        <v>1</v>
      </c>
      <c r="P66" s="14"/>
      <c r="Q66" s="14"/>
      <c r="R66" s="14"/>
      <c r="S66" s="14"/>
      <c r="T66" s="14" t="s">
        <v>22</v>
      </c>
      <c r="U66" s="14" t="s">
        <v>22</v>
      </c>
      <c r="V66" s="15"/>
      <c r="W66" s="15"/>
      <c r="X66" s="15">
        <v>1</v>
      </c>
      <c r="Y66" s="15" t="s">
        <v>22</v>
      </c>
      <c r="Z66" s="15" t="s">
        <v>22</v>
      </c>
      <c r="AA66" s="15"/>
      <c r="AB66" s="15"/>
      <c r="AC66" s="110"/>
      <c r="AD66" s="110"/>
    </row>
    <row r="67" spans="1:30" ht="23.25" customHeight="1" x14ac:dyDescent="0.25">
      <c r="A67" s="11">
        <v>57</v>
      </c>
      <c r="B67" s="109" t="s">
        <v>86</v>
      </c>
      <c r="C67" s="109"/>
      <c r="D67" s="14"/>
      <c r="E67" s="14"/>
      <c r="F67" s="14">
        <v>1</v>
      </c>
      <c r="G67" s="14"/>
      <c r="H67" s="14">
        <v>1</v>
      </c>
      <c r="I67" s="14"/>
      <c r="J67" s="14"/>
      <c r="K67" s="14"/>
      <c r="L67" s="14"/>
      <c r="M67" s="14"/>
      <c r="N67" s="14"/>
      <c r="O67" s="14">
        <v>1</v>
      </c>
      <c r="P67" s="14"/>
      <c r="Q67" s="14"/>
      <c r="R67" s="14"/>
      <c r="S67" s="14"/>
      <c r="T67" s="14"/>
      <c r="U67" s="14">
        <v>1</v>
      </c>
      <c r="V67" s="15"/>
      <c r="W67" s="15"/>
      <c r="X67" s="15">
        <v>1</v>
      </c>
      <c r="Y67" s="15">
        <v>1</v>
      </c>
      <c r="Z67" s="15">
        <v>0</v>
      </c>
      <c r="AA67" s="15"/>
      <c r="AB67" s="15"/>
      <c r="AC67" s="110"/>
      <c r="AD67" s="110"/>
    </row>
    <row r="68" spans="1:30" ht="15.75" x14ac:dyDescent="0.25">
      <c r="A68" s="11">
        <v>58</v>
      </c>
      <c r="B68" s="109" t="s">
        <v>87</v>
      </c>
      <c r="C68" s="109"/>
      <c r="D68" s="14"/>
      <c r="E68" s="14"/>
      <c r="F68" s="14">
        <v>1</v>
      </c>
      <c r="G68" s="14"/>
      <c r="H68" s="14">
        <v>1</v>
      </c>
      <c r="I68" s="14"/>
      <c r="J68" s="14"/>
      <c r="K68" s="14"/>
      <c r="L68" s="14"/>
      <c r="M68" s="14"/>
      <c r="N68" s="14"/>
      <c r="O68" s="14">
        <v>1</v>
      </c>
      <c r="P68" s="14"/>
      <c r="Q68" s="14"/>
      <c r="R68" s="14"/>
      <c r="S68" s="14"/>
      <c r="T68" s="14" t="s">
        <v>22</v>
      </c>
      <c r="U68" s="14">
        <v>1</v>
      </c>
      <c r="V68" s="15"/>
      <c r="W68" s="15"/>
      <c r="X68" s="15">
        <v>1</v>
      </c>
      <c r="Y68" s="15">
        <v>0</v>
      </c>
      <c r="Z68" s="15">
        <v>0</v>
      </c>
      <c r="AA68" s="15"/>
      <c r="AB68" s="15"/>
      <c r="AC68" s="110"/>
      <c r="AD68" s="110"/>
    </row>
    <row r="69" spans="1:30" ht="15.75" x14ac:dyDescent="0.25">
      <c r="A69" s="11">
        <v>59</v>
      </c>
      <c r="B69" s="111" t="s">
        <v>88</v>
      </c>
      <c r="C69" s="111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v>1</v>
      </c>
      <c r="P69" s="14"/>
      <c r="Q69" s="14"/>
      <c r="R69" s="14"/>
      <c r="S69" s="14"/>
      <c r="T69" s="14">
        <v>1</v>
      </c>
      <c r="U69" s="14"/>
      <c r="V69" s="15"/>
      <c r="W69" s="15"/>
      <c r="X69" s="15"/>
      <c r="Y69" s="15">
        <v>1</v>
      </c>
      <c r="Z69" s="15">
        <v>0</v>
      </c>
      <c r="AA69" s="15"/>
      <c r="AB69" s="15"/>
      <c r="AC69" s="110"/>
      <c r="AD69" s="110"/>
    </row>
    <row r="70" spans="1:30" ht="18" customHeight="1" x14ac:dyDescent="0.25">
      <c r="A70" s="11">
        <v>60</v>
      </c>
      <c r="B70" s="111" t="s">
        <v>89</v>
      </c>
      <c r="C70" s="11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>
        <v>1</v>
      </c>
      <c r="P70" s="14"/>
      <c r="Q70" s="14"/>
      <c r="R70" s="14"/>
      <c r="S70" s="14"/>
      <c r="T70" s="14">
        <v>1</v>
      </c>
      <c r="U70" s="14"/>
      <c r="V70" s="15"/>
      <c r="W70" s="15"/>
      <c r="X70" s="15"/>
      <c r="Y70" s="15">
        <v>1</v>
      </c>
      <c r="Z70" s="15">
        <v>0</v>
      </c>
      <c r="AA70" s="15"/>
      <c r="AB70" s="15"/>
      <c r="AC70" s="110"/>
      <c r="AD70" s="110"/>
    </row>
    <row r="71" spans="1:30" ht="15.75" x14ac:dyDescent="0.25">
      <c r="A71" s="11">
        <v>61</v>
      </c>
      <c r="B71" s="111" t="s">
        <v>90</v>
      </c>
      <c r="C71" s="11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>
        <v>1</v>
      </c>
      <c r="P71" s="14"/>
      <c r="Q71" s="14"/>
      <c r="R71" s="14"/>
      <c r="S71" s="14"/>
      <c r="T71" s="14">
        <v>1</v>
      </c>
      <c r="U71" s="14"/>
      <c r="V71" s="15"/>
      <c r="W71" s="15"/>
      <c r="X71" s="15"/>
      <c r="Y71" s="15">
        <v>1</v>
      </c>
      <c r="Z71" s="15">
        <v>0</v>
      </c>
      <c r="AA71" s="15"/>
      <c r="AB71" s="15"/>
      <c r="AC71" s="110"/>
      <c r="AD71" s="110"/>
    </row>
    <row r="72" spans="1:30" ht="15.75" x14ac:dyDescent="0.25">
      <c r="A72" s="11">
        <v>62</v>
      </c>
      <c r="B72" s="111" t="s">
        <v>91</v>
      </c>
      <c r="C72" s="11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v>1</v>
      </c>
      <c r="P72" s="14"/>
      <c r="Q72" s="14"/>
      <c r="R72" s="14"/>
      <c r="S72" s="14"/>
      <c r="T72" s="14">
        <v>1</v>
      </c>
      <c r="U72" s="14"/>
      <c r="V72" s="15"/>
      <c r="W72" s="15"/>
      <c r="X72" s="15"/>
      <c r="Y72" s="15">
        <v>1</v>
      </c>
      <c r="Z72" s="15">
        <v>0</v>
      </c>
      <c r="AA72" s="15"/>
      <c r="AB72" s="15"/>
      <c r="AC72" s="110"/>
      <c r="AD72" s="110"/>
    </row>
    <row r="73" spans="1:30" ht="15.75" x14ac:dyDescent="0.25">
      <c r="A73" s="11">
        <v>63</v>
      </c>
      <c r="B73" s="111" t="s">
        <v>92</v>
      </c>
      <c r="C73" s="111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1</v>
      </c>
      <c r="P73" s="14"/>
      <c r="Q73" s="14"/>
      <c r="R73" s="14"/>
      <c r="S73" s="14"/>
      <c r="T73" s="14">
        <v>1</v>
      </c>
      <c r="U73" s="14"/>
      <c r="V73" s="15"/>
      <c r="W73" s="15"/>
      <c r="X73" s="15"/>
      <c r="Y73" s="15">
        <v>1</v>
      </c>
      <c r="Z73" s="15">
        <v>0</v>
      </c>
      <c r="AA73" s="15"/>
      <c r="AB73" s="15"/>
      <c r="AC73" s="110"/>
      <c r="AD73" s="110"/>
    </row>
    <row r="74" spans="1:30" ht="15.75" x14ac:dyDescent="0.25">
      <c r="A74" s="11">
        <v>64</v>
      </c>
      <c r="B74" s="111" t="s">
        <v>93</v>
      </c>
      <c r="C74" s="11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1</v>
      </c>
      <c r="P74" s="14"/>
      <c r="Q74" s="14"/>
      <c r="R74" s="14"/>
      <c r="S74" s="14"/>
      <c r="T74" s="14">
        <v>1</v>
      </c>
      <c r="U74" s="14"/>
      <c r="V74" s="15"/>
      <c r="W74" s="15"/>
      <c r="X74" s="15"/>
      <c r="Y74" s="15">
        <v>1</v>
      </c>
      <c r="Z74" s="15">
        <v>0</v>
      </c>
      <c r="AA74" s="15"/>
      <c r="AB74" s="15"/>
      <c r="AC74" s="110"/>
      <c r="AD74" s="110"/>
    </row>
    <row r="75" spans="1:30" ht="15.75" x14ac:dyDescent="0.25">
      <c r="A75" s="11">
        <v>65</v>
      </c>
      <c r="B75" s="111" t="s">
        <v>94</v>
      </c>
      <c r="C75" s="111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>
        <v>1</v>
      </c>
      <c r="P75" s="14"/>
      <c r="Q75" s="14"/>
      <c r="R75" s="14"/>
      <c r="S75" s="14"/>
      <c r="T75" s="14">
        <v>1</v>
      </c>
      <c r="U75" s="14"/>
      <c r="V75" s="15"/>
      <c r="W75" s="15"/>
      <c r="X75" s="15"/>
      <c r="Y75" s="15">
        <v>1</v>
      </c>
      <c r="Z75" s="15">
        <v>0</v>
      </c>
      <c r="AA75" s="15"/>
      <c r="AB75" s="15"/>
      <c r="AC75" s="110"/>
      <c r="AD75" s="110"/>
    </row>
    <row r="76" spans="1:30" ht="15.75" x14ac:dyDescent="0.25">
      <c r="A76" s="11">
        <v>66</v>
      </c>
      <c r="B76" s="111" t="s">
        <v>95</v>
      </c>
      <c r="C76" s="11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>
        <v>1</v>
      </c>
      <c r="P76" s="14"/>
      <c r="Q76" s="14"/>
      <c r="R76" s="14"/>
      <c r="S76" s="14"/>
      <c r="T76" s="14">
        <v>1</v>
      </c>
      <c r="U76" s="14"/>
      <c r="V76" s="15"/>
      <c r="W76" s="15"/>
      <c r="X76" s="15"/>
      <c r="Y76" s="15">
        <v>1</v>
      </c>
      <c r="Z76" s="15">
        <v>0</v>
      </c>
      <c r="AA76" s="15"/>
      <c r="AB76" s="15"/>
      <c r="AC76" s="110"/>
      <c r="AD76" s="110"/>
    </row>
    <row r="77" spans="1:30" ht="15.75" x14ac:dyDescent="0.25">
      <c r="A77" s="11">
        <v>67</v>
      </c>
      <c r="B77" s="111" t="s">
        <v>96</v>
      </c>
      <c r="C77" s="111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1</v>
      </c>
      <c r="P77" s="14"/>
      <c r="Q77" s="14"/>
      <c r="R77" s="14"/>
      <c r="S77" s="14"/>
      <c r="T77" s="14">
        <v>1</v>
      </c>
      <c r="U77" s="14"/>
      <c r="V77" s="15"/>
      <c r="W77" s="15"/>
      <c r="X77" s="15"/>
      <c r="Y77" s="15">
        <v>1</v>
      </c>
      <c r="Z77" s="15">
        <v>0</v>
      </c>
      <c r="AA77" s="15"/>
      <c r="AB77" s="15"/>
      <c r="AC77" s="110"/>
      <c r="AD77" s="110"/>
    </row>
    <row r="78" spans="1:30" ht="15.75" x14ac:dyDescent="0.25">
      <c r="A78" s="11">
        <v>68</v>
      </c>
      <c r="B78" s="111" t="s">
        <v>97</v>
      </c>
      <c r="C78" s="111"/>
      <c r="D78" s="14" t="s">
        <v>22</v>
      </c>
      <c r="E78" s="14"/>
      <c r="F78" s="14"/>
      <c r="G78" s="14"/>
      <c r="H78" s="14"/>
      <c r="I78" s="14"/>
      <c r="J78" s="14"/>
      <c r="K78" s="14"/>
      <c r="L78" s="14"/>
      <c r="M78" s="14"/>
      <c r="N78" s="14">
        <v>1</v>
      </c>
      <c r="O78" s="14">
        <v>0</v>
      </c>
      <c r="P78" s="14"/>
      <c r="Q78" s="14"/>
      <c r="R78" s="14"/>
      <c r="S78" s="14"/>
      <c r="T78" s="14" t="s">
        <v>22</v>
      </c>
      <c r="U78" s="14">
        <v>1</v>
      </c>
      <c r="V78" s="15"/>
      <c r="W78" s="15"/>
      <c r="X78" s="15">
        <v>1</v>
      </c>
      <c r="Y78" s="15">
        <v>0</v>
      </c>
      <c r="Z78" s="15">
        <v>0</v>
      </c>
      <c r="AA78" s="15"/>
      <c r="AB78" s="15"/>
      <c r="AC78" s="110"/>
      <c r="AD78" s="110"/>
    </row>
    <row r="79" spans="1:30" ht="18.75" x14ac:dyDescent="0.25">
      <c r="A79" s="11"/>
      <c r="B79" s="108" t="s">
        <v>98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10"/>
      <c r="AD79" s="110"/>
    </row>
    <row r="80" spans="1:30" ht="15.75" x14ac:dyDescent="0.25">
      <c r="A80" s="11">
        <v>69</v>
      </c>
      <c r="B80" s="109" t="s">
        <v>60</v>
      </c>
      <c r="C80" s="109"/>
      <c r="D80" s="14"/>
      <c r="E80" s="14"/>
      <c r="F80" s="14">
        <v>1</v>
      </c>
      <c r="G80" s="14"/>
      <c r="H80" s="14">
        <v>1</v>
      </c>
      <c r="I80" s="14"/>
      <c r="J80" s="14">
        <v>1</v>
      </c>
      <c r="K80" s="14"/>
      <c r="L80" s="14">
        <v>1</v>
      </c>
      <c r="M80" s="14"/>
      <c r="N80" s="14"/>
      <c r="O80" s="14">
        <v>1</v>
      </c>
      <c r="P80" s="14"/>
      <c r="Q80" s="14"/>
      <c r="R80" s="14">
        <v>1</v>
      </c>
      <c r="S80" s="14"/>
      <c r="T80" s="14"/>
      <c r="U80" s="14">
        <v>1</v>
      </c>
      <c r="V80" s="15"/>
      <c r="W80" s="15">
        <v>1</v>
      </c>
      <c r="X80" s="15">
        <v>1</v>
      </c>
      <c r="Y80" s="15">
        <v>1</v>
      </c>
      <c r="Z80" s="15">
        <v>1</v>
      </c>
      <c r="AA80" s="15">
        <v>1</v>
      </c>
      <c r="AB80" s="15"/>
      <c r="AC80" s="110"/>
      <c r="AD80" s="110"/>
    </row>
    <row r="81" spans="1:30" ht="21.75" customHeight="1" x14ac:dyDescent="0.25">
      <c r="A81" s="11"/>
      <c r="B81" s="108" t="s">
        <v>99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10"/>
      <c r="AD81" s="110"/>
    </row>
    <row r="82" spans="1:30" ht="15.75" x14ac:dyDescent="0.25">
      <c r="A82" s="11">
        <v>70</v>
      </c>
      <c r="B82" s="112" t="s">
        <v>100</v>
      </c>
      <c r="C82" s="112"/>
      <c r="D82" s="14"/>
      <c r="E82" s="14"/>
      <c r="F82" s="14" t="s">
        <v>22</v>
      </c>
      <c r="G82" s="14"/>
      <c r="H82" s="14"/>
      <c r="I82" s="14"/>
      <c r="J82" s="14"/>
      <c r="K82" s="14"/>
      <c r="L82" s="14"/>
      <c r="M82" s="14"/>
      <c r="N82" s="14"/>
      <c r="O82" s="14">
        <v>1</v>
      </c>
      <c r="P82" s="14"/>
      <c r="Q82" s="14"/>
      <c r="R82" s="14"/>
      <c r="S82" s="14"/>
      <c r="T82" s="14" t="s">
        <v>22</v>
      </c>
      <c r="U82" s="14">
        <v>1</v>
      </c>
      <c r="V82" s="15"/>
      <c r="W82" s="15"/>
      <c r="X82" s="15">
        <v>0</v>
      </c>
      <c r="Y82" s="15">
        <v>0</v>
      </c>
      <c r="Z82" s="15">
        <v>0</v>
      </c>
      <c r="AA82" s="15" t="s">
        <v>22</v>
      </c>
      <c r="AB82" s="15"/>
      <c r="AC82" s="110"/>
      <c r="AD82" s="110"/>
    </row>
    <row r="83" spans="1:30" ht="25.5" customHeight="1" x14ac:dyDescent="0.25">
      <c r="A83" s="11"/>
      <c r="B83" s="108" t="s">
        <v>101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10"/>
      <c r="AD83" s="110"/>
    </row>
    <row r="84" spans="1:30" ht="21" customHeight="1" x14ac:dyDescent="0.25">
      <c r="A84" s="11">
        <v>71</v>
      </c>
      <c r="B84" s="109" t="s">
        <v>102</v>
      </c>
      <c r="C84" s="109"/>
      <c r="D84" s="14"/>
      <c r="E84" s="14"/>
      <c r="F84" s="14"/>
      <c r="G84" s="14">
        <v>1</v>
      </c>
      <c r="H84" s="14"/>
      <c r="I84" s="14">
        <v>1</v>
      </c>
      <c r="J84" s="14">
        <v>1</v>
      </c>
      <c r="K84" s="14"/>
      <c r="L84" s="14"/>
      <c r="M84" s="14">
        <v>1</v>
      </c>
      <c r="N84" s="14" t="s">
        <v>22</v>
      </c>
      <c r="O84" s="14">
        <v>1</v>
      </c>
      <c r="P84" s="14">
        <v>1</v>
      </c>
      <c r="Q84" s="14"/>
      <c r="R84" s="14">
        <v>1</v>
      </c>
      <c r="S84" s="14"/>
      <c r="T84" s="14" t="s">
        <v>22</v>
      </c>
      <c r="U84" s="14">
        <v>1</v>
      </c>
      <c r="V84" s="15"/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/>
      <c r="AC84" s="110"/>
      <c r="AD84" s="110"/>
    </row>
    <row r="85" spans="1:30" ht="15.75" x14ac:dyDescent="0.25">
      <c r="A85" s="11">
        <v>72</v>
      </c>
      <c r="B85" s="112" t="s">
        <v>103</v>
      </c>
      <c r="C85" s="112"/>
      <c r="D85" s="14" t="s">
        <v>22</v>
      </c>
      <c r="E85" s="14"/>
      <c r="F85" s="14">
        <v>1</v>
      </c>
      <c r="G85" s="14"/>
      <c r="H85" s="14"/>
      <c r="I85" s="14">
        <v>1</v>
      </c>
      <c r="J85" s="14">
        <v>1</v>
      </c>
      <c r="K85" s="14"/>
      <c r="L85" s="14">
        <v>1</v>
      </c>
      <c r="M85" s="14"/>
      <c r="N85" s="14"/>
      <c r="O85" s="14">
        <v>1</v>
      </c>
      <c r="P85" s="14">
        <v>0</v>
      </c>
      <c r="Q85" s="14"/>
      <c r="R85" s="14">
        <v>1</v>
      </c>
      <c r="S85" s="14"/>
      <c r="T85" s="14"/>
      <c r="U85" s="14">
        <v>1</v>
      </c>
      <c r="V85" s="15"/>
      <c r="W85" s="15">
        <v>1</v>
      </c>
      <c r="X85" s="15">
        <v>0</v>
      </c>
      <c r="Y85" s="15">
        <v>1</v>
      </c>
      <c r="Z85" s="15">
        <v>1</v>
      </c>
      <c r="AA85" s="15">
        <v>1</v>
      </c>
      <c r="AB85" s="15"/>
      <c r="AC85" s="110"/>
      <c r="AD85" s="110"/>
    </row>
    <row r="86" spans="1:30" ht="19.5" customHeight="1" x14ac:dyDescent="0.25">
      <c r="A86" s="11">
        <v>73</v>
      </c>
      <c r="B86" s="113" t="s">
        <v>104</v>
      </c>
      <c r="C86" s="113"/>
      <c r="D86" s="14" t="s">
        <v>22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>
        <v>1</v>
      </c>
      <c r="P86" s="14"/>
      <c r="Q86" s="14"/>
      <c r="R86" s="14">
        <v>1</v>
      </c>
      <c r="S86" s="14"/>
      <c r="T86" s="14">
        <v>1</v>
      </c>
      <c r="U86" s="14"/>
      <c r="V86" s="15"/>
      <c r="W86" s="15">
        <v>1</v>
      </c>
      <c r="X86" s="15">
        <v>1</v>
      </c>
      <c r="Y86" s="15">
        <v>1</v>
      </c>
      <c r="Z86" s="15">
        <v>0</v>
      </c>
      <c r="AA86" s="15">
        <v>1</v>
      </c>
      <c r="AB86" s="15"/>
      <c r="AC86" s="110"/>
      <c r="AD86" s="110"/>
    </row>
    <row r="87" spans="1:30" ht="25.5" customHeight="1" x14ac:dyDescent="0.25">
      <c r="A87" s="11"/>
      <c r="B87" s="108" t="s">
        <v>105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10"/>
      <c r="AD87" s="110"/>
    </row>
    <row r="88" spans="1:30" ht="24.75" customHeight="1" x14ac:dyDescent="0.25">
      <c r="A88" s="11">
        <v>74</v>
      </c>
      <c r="B88" s="109" t="s">
        <v>106</v>
      </c>
      <c r="C88" s="109"/>
      <c r="D88" s="14"/>
      <c r="E88" s="14"/>
      <c r="F88" s="14">
        <v>1</v>
      </c>
      <c r="G88" s="14"/>
      <c r="H88" s="14">
        <v>1</v>
      </c>
      <c r="I88" s="14"/>
      <c r="J88" s="14">
        <v>1</v>
      </c>
      <c r="K88" s="14"/>
      <c r="L88" s="14">
        <v>1</v>
      </c>
      <c r="M88" s="14"/>
      <c r="N88" s="14" t="s">
        <v>22</v>
      </c>
      <c r="O88" s="14">
        <v>1</v>
      </c>
      <c r="P88" s="14">
        <v>1</v>
      </c>
      <c r="Q88" s="14"/>
      <c r="R88" s="14">
        <v>1</v>
      </c>
      <c r="S88" s="14"/>
      <c r="T88" s="14" t="s">
        <v>22</v>
      </c>
      <c r="U88" s="14">
        <v>1</v>
      </c>
      <c r="V88" s="15"/>
      <c r="W88" s="15">
        <v>1</v>
      </c>
      <c r="X88" s="15">
        <v>1</v>
      </c>
      <c r="Y88" s="15">
        <v>1</v>
      </c>
      <c r="Z88" s="15">
        <v>1</v>
      </c>
      <c r="AA88" s="15">
        <v>1</v>
      </c>
      <c r="AB88" s="15"/>
      <c r="AC88" s="110"/>
      <c r="AD88" s="110"/>
    </row>
    <row r="89" spans="1:30" ht="15.75" x14ac:dyDescent="0.25">
      <c r="A89" s="11">
        <v>75</v>
      </c>
      <c r="B89" s="109" t="s">
        <v>107</v>
      </c>
      <c r="C89" s="109"/>
      <c r="D89" s="14"/>
      <c r="E89" s="14"/>
      <c r="F89" s="14">
        <v>1</v>
      </c>
      <c r="G89" s="14"/>
      <c r="H89" s="14">
        <v>1</v>
      </c>
      <c r="I89" s="14"/>
      <c r="J89" s="14">
        <v>1</v>
      </c>
      <c r="K89" s="14"/>
      <c r="L89" s="14">
        <v>1</v>
      </c>
      <c r="M89" s="14"/>
      <c r="N89" s="14"/>
      <c r="O89" s="14">
        <v>1</v>
      </c>
      <c r="P89" s="14">
        <v>1</v>
      </c>
      <c r="Q89" s="14"/>
      <c r="R89" s="14">
        <v>1</v>
      </c>
      <c r="S89" s="14"/>
      <c r="T89" s="14" t="s">
        <v>22</v>
      </c>
      <c r="U89" s="14">
        <v>1</v>
      </c>
      <c r="V89" s="15"/>
      <c r="W89" s="15">
        <v>1</v>
      </c>
      <c r="X89" s="15">
        <v>1</v>
      </c>
      <c r="Y89" s="15">
        <v>0</v>
      </c>
      <c r="Z89" s="15">
        <v>1</v>
      </c>
      <c r="AA89" s="15">
        <v>1</v>
      </c>
      <c r="AB89" s="15"/>
      <c r="AC89" s="110"/>
      <c r="AD89" s="110"/>
    </row>
    <row r="90" spans="1:30" ht="15.75" x14ac:dyDescent="0.25">
      <c r="A90" s="11">
        <v>76</v>
      </c>
      <c r="B90" s="111" t="s">
        <v>108</v>
      </c>
      <c r="C90" s="111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>
        <v>1</v>
      </c>
      <c r="O90" s="14">
        <v>0</v>
      </c>
      <c r="P90" s="14"/>
      <c r="Q90" s="14"/>
      <c r="R90" s="14"/>
      <c r="S90" s="14"/>
      <c r="T90" s="14" t="s">
        <v>22</v>
      </c>
      <c r="U90" s="14">
        <v>1</v>
      </c>
      <c r="V90" s="15"/>
      <c r="W90" s="15"/>
      <c r="X90" s="15">
        <v>1</v>
      </c>
      <c r="Y90" s="15">
        <v>0</v>
      </c>
      <c r="Z90" s="15">
        <v>0</v>
      </c>
      <c r="AA90" s="15"/>
      <c r="AB90" s="15"/>
      <c r="AC90" s="110"/>
      <c r="AD90" s="110"/>
    </row>
    <row r="91" spans="1:30" ht="15.75" x14ac:dyDescent="0.25">
      <c r="A91" s="11">
        <v>77</v>
      </c>
      <c r="B91" s="111" t="s">
        <v>109</v>
      </c>
      <c r="C91" s="111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>
        <v>1</v>
      </c>
      <c r="O91" s="14"/>
      <c r="P91" s="14"/>
      <c r="Q91" s="14"/>
      <c r="R91" s="14"/>
      <c r="S91" s="14"/>
      <c r="T91" s="14"/>
      <c r="U91" s="14">
        <v>1</v>
      </c>
      <c r="V91" s="15"/>
      <c r="W91" s="15"/>
      <c r="X91" s="15">
        <v>0</v>
      </c>
      <c r="Y91" s="15">
        <v>0</v>
      </c>
      <c r="Z91" s="15">
        <v>0</v>
      </c>
      <c r="AA91" s="15"/>
      <c r="AB91" s="15"/>
      <c r="AC91" s="110"/>
      <c r="AD91" s="110"/>
    </row>
    <row r="92" spans="1:30" ht="15.75" x14ac:dyDescent="0.25">
      <c r="A92" s="11">
        <v>78</v>
      </c>
      <c r="B92" s="111" t="s">
        <v>110</v>
      </c>
      <c r="C92" s="111"/>
      <c r="D92" s="14" t="s">
        <v>22</v>
      </c>
      <c r="E92" s="14"/>
      <c r="F92" s="14"/>
      <c r="G92" s="14"/>
      <c r="H92" s="14"/>
      <c r="I92" s="14"/>
      <c r="J92" s="14"/>
      <c r="K92" s="14"/>
      <c r="L92" s="14"/>
      <c r="M92" s="14"/>
      <c r="N92" s="14">
        <v>1</v>
      </c>
      <c r="O92" s="14">
        <v>0</v>
      </c>
      <c r="P92" s="14"/>
      <c r="Q92" s="14"/>
      <c r="R92" s="14"/>
      <c r="S92" s="14"/>
      <c r="T92" s="14" t="s">
        <v>22</v>
      </c>
      <c r="U92" s="14">
        <v>1</v>
      </c>
      <c r="V92" s="15"/>
      <c r="W92" s="15"/>
      <c r="X92" s="15">
        <v>1</v>
      </c>
      <c r="Y92" s="15">
        <v>0</v>
      </c>
      <c r="Z92" s="15">
        <v>0</v>
      </c>
      <c r="AA92" s="15"/>
      <c r="AB92" s="15"/>
      <c r="AC92" s="110"/>
      <c r="AD92" s="110"/>
    </row>
    <row r="93" spans="1:30" ht="24.75" customHeight="1" x14ac:dyDescent="0.25">
      <c r="A93" s="11"/>
      <c r="B93" s="108" t="s">
        <v>111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10"/>
      <c r="AD93" s="110"/>
    </row>
    <row r="94" spans="1:30" ht="15.75" x14ac:dyDescent="0.25">
      <c r="A94" s="11">
        <v>79</v>
      </c>
      <c r="B94" s="109" t="s">
        <v>112</v>
      </c>
      <c r="C94" s="109"/>
      <c r="D94" s="14"/>
      <c r="E94" s="14"/>
      <c r="F94" s="14">
        <v>1</v>
      </c>
      <c r="G94" s="14"/>
      <c r="H94" s="14">
        <v>1</v>
      </c>
      <c r="I94" s="14"/>
      <c r="J94" s="14">
        <v>1</v>
      </c>
      <c r="K94" s="14"/>
      <c r="L94" s="14">
        <v>1</v>
      </c>
      <c r="M94" s="14"/>
      <c r="N94" s="14"/>
      <c r="O94" s="14">
        <v>1</v>
      </c>
      <c r="P94" s="14">
        <v>1</v>
      </c>
      <c r="Q94" s="14"/>
      <c r="R94" s="14">
        <v>1</v>
      </c>
      <c r="S94" s="14"/>
      <c r="T94" s="14" t="s">
        <v>22</v>
      </c>
      <c r="U94" s="14">
        <v>1</v>
      </c>
      <c r="V94" s="15"/>
      <c r="W94" s="15">
        <v>1</v>
      </c>
      <c r="X94" s="15">
        <v>1</v>
      </c>
      <c r="Y94" s="15">
        <v>1</v>
      </c>
      <c r="Z94" s="15">
        <v>1</v>
      </c>
      <c r="AA94" s="15">
        <v>1</v>
      </c>
      <c r="AB94" s="15"/>
      <c r="AC94" s="110"/>
      <c r="AD94" s="110"/>
    </row>
    <row r="95" spans="1:30" ht="23.25" x14ac:dyDescent="0.25">
      <c r="B95" s="114" t="s">
        <v>113</v>
      </c>
      <c r="C95" s="114"/>
      <c r="D95" s="17">
        <f t="shared" ref="D95:AB95" si="0">SUM(D4:D94)</f>
        <v>1</v>
      </c>
      <c r="E95" s="17">
        <f t="shared" si="0"/>
        <v>0</v>
      </c>
      <c r="F95" s="17">
        <f t="shared" si="0"/>
        <v>28</v>
      </c>
      <c r="G95" s="17">
        <f t="shared" si="0"/>
        <v>4</v>
      </c>
      <c r="H95" s="17">
        <f t="shared" si="0"/>
        <v>21</v>
      </c>
      <c r="I95" s="17">
        <f t="shared" si="0"/>
        <v>9</v>
      </c>
      <c r="J95" s="17">
        <f t="shared" si="0"/>
        <v>20</v>
      </c>
      <c r="K95" s="17">
        <f t="shared" si="0"/>
        <v>0</v>
      </c>
      <c r="L95" s="17">
        <f t="shared" si="0"/>
        <v>25</v>
      </c>
      <c r="M95" s="17">
        <f t="shared" si="0"/>
        <v>1</v>
      </c>
      <c r="N95" s="17">
        <f t="shared" si="0"/>
        <v>30</v>
      </c>
      <c r="O95" s="17">
        <f t="shared" si="0"/>
        <v>49</v>
      </c>
      <c r="P95" s="17">
        <f t="shared" si="0"/>
        <v>19</v>
      </c>
      <c r="Q95" s="17">
        <f t="shared" si="0"/>
        <v>0</v>
      </c>
      <c r="R95" s="17">
        <f t="shared" si="0"/>
        <v>22</v>
      </c>
      <c r="S95" s="17">
        <f t="shared" si="0"/>
        <v>0</v>
      </c>
      <c r="T95" s="17">
        <f t="shared" si="0"/>
        <v>45</v>
      </c>
      <c r="U95" s="17">
        <f t="shared" si="0"/>
        <v>33</v>
      </c>
      <c r="V95" s="17">
        <f t="shared" si="0"/>
        <v>3</v>
      </c>
      <c r="W95" s="17">
        <f t="shared" si="0"/>
        <v>22</v>
      </c>
      <c r="X95" s="17">
        <f t="shared" si="0"/>
        <v>66</v>
      </c>
      <c r="Y95" s="17">
        <f t="shared" si="0"/>
        <v>60</v>
      </c>
      <c r="Z95" s="17">
        <f t="shared" si="0"/>
        <v>21</v>
      </c>
      <c r="AA95" s="17">
        <f t="shared" si="0"/>
        <v>22</v>
      </c>
      <c r="AB95" s="17">
        <f t="shared" si="0"/>
        <v>2</v>
      </c>
      <c r="AC95" s="9"/>
      <c r="AD95" s="10"/>
    </row>
    <row r="96" spans="1:30" ht="22.5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9"/>
      <c r="AD96" s="10"/>
    </row>
    <row r="97" spans="2:1024" ht="23.25" x14ac:dyDescent="0.25">
      <c r="B97" s="116" t="s">
        <v>114</v>
      </c>
      <c r="C97" s="116"/>
      <c r="D97" s="18">
        <f t="shared" ref="D97:AB97" si="1">SUM(D4,D5,D6,D12,D13,D20,D40,D41,D42,D46,D47,D49,D53,D54,D55,D56,D58,D60,D63,D66,D67,D80,D84,D88,D94)</f>
        <v>1</v>
      </c>
      <c r="E97" s="19">
        <f t="shared" si="1"/>
        <v>0</v>
      </c>
      <c r="F97" s="18">
        <f t="shared" si="1"/>
        <v>21</v>
      </c>
      <c r="G97" s="19">
        <f t="shared" si="1"/>
        <v>2</v>
      </c>
      <c r="H97" s="18">
        <f t="shared" si="1"/>
        <v>18</v>
      </c>
      <c r="I97" s="19">
        <f t="shared" si="1"/>
        <v>5</v>
      </c>
      <c r="J97" s="18">
        <f t="shared" si="1"/>
        <v>15</v>
      </c>
      <c r="K97" s="19">
        <f t="shared" si="1"/>
        <v>0</v>
      </c>
      <c r="L97" s="18">
        <f t="shared" si="1"/>
        <v>19</v>
      </c>
      <c r="M97" s="19">
        <f t="shared" si="1"/>
        <v>1</v>
      </c>
      <c r="N97" s="18">
        <f t="shared" si="1"/>
        <v>2</v>
      </c>
      <c r="O97" s="19">
        <f t="shared" si="1"/>
        <v>23</v>
      </c>
      <c r="P97" s="18">
        <f t="shared" si="1"/>
        <v>15</v>
      </c>
      <c r="Q97" s="19">
        <f t="shared" si="1"/>
        <v>0</v>
      </c>
      <c r="R97" s="18">
        <f t="shared" si="1"/>
        <v>16</v>
      </c>
      <c r="S97" s="19">
        <f t="shared" si="1"/>
        <v>0</v>
      </c>
      <c r="T97" s="18">
        <f t="shared" si="1"/>
        <v>4</v>
      </c>
      <c r="U97" s="19">
        <f t="shared" si="1"/>
        <v>20</v>
      </c>
      <c r="V97" s="18">
        <f t="shared" si="1"/>
        <v>3</v>
      </c>
      <c r="W97" s="18">
        <f t="shared" si="1"/>
        <v>16</v>
      </c>
      <c r="X97" s="18">
        <f t="shared" si="1"/>
        <v>25</v>
      </c>
      <c r="Y97" s="18">
        <f t="shared" si="1"/>
        <v>21</v>
      </c>
      <c r="Z97" s="18">
        <f t="shared" si="1"/>
        <v>14</v>
      </c>
      <c r="AA97" s="18">
        <f t="shared" si="1"/>
        <v>16</v>
      </c>
      <c r="AB97" s="18">
        <f t="shared" si="1"/>
        <v>0</v>
      </c>
      <c r="AC97" s="9"/>
      <c r="AD97" s="10"/>
    </row>
    <row r="98" spans="2:1024" ht="24.75" customHeight="1" x14ac:dyDescent="0.25"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9"/>
      <c r="AD98" s="10"/>
    </row>
    <row r="99" spans="2:1024" ht="18.75" customHeight="1" x14ac:dyDescent="0.25">
      <c r="B99" s="118" t="s">
        <v>115</v>
      </c>
      <c r="C99" s="118"/>
      <c r="D99" s="20">
        <f t="shared" ref="D99:AB99" si="2">SUM(D4,D5,D6,D7,D12,D13,D21,D25,D8,D16,D17,D20,D40,D41,D42,D44,D46,D47,D49,D50,D51,D53,D54,D55,D56,D58,D60,D63,D64,D66,D67,D68,D80,D82,D84,D86,D88,D89,D94)</f>
        <v>1</v>
      </c>
      <c r="E99" s="19">
        <f t="shared" si="2"/>
        <v>0</v>
      </c>
      <c r="F99" s="20">
        <f t="shared" si="2"/>
        <v>25</v>
      </c>
      <c r="G99" s="19">
        <f t="shared" si="2"/>
        <v>4</v>
      </c>
      <c r="H99" s="20">
        <f t="shared" si="2"/>
        <v>20</v>
      </c>
      <c r="I99" s="19">
        <f t="shared" si="2"/>
        <v>8</v>
      </c>
      <c r="J99" s="20">
        <f t="shared" si="2"/>
        <v>19</v>
      </c>
      <c r="K99" s="19">
        <f t="shared" si="2"/>
        <v>0</v>
      </c>
      <c r="L99" s="20">
        <f t="shared" si="2"/>
        <v>23</v>
      </c>
      <c r="M99" s="19">
        <f t="shared" si="2"/>
        <v>1</v>
      </c>
      <c r="N99" s="20">
        <f t="shared" si="2"/>
        <v>6</v>
      </c>
      <c r="O99" s="19">
        <f t="shared" si="2"/>
        <v>33</v>
      </c>
      <c r="P99" s="20">
        <f t="shared" si="2"/>
        <v>19</v>
      </c>
      <c r="Q99" s="19">
        <f t="shared" si="2"/>
        <v>0</v>
      </c>
      <c r="R99" s="20">
        <f t="shared" si="2"/>
        <v>21</v>
      </c>
      <c r="S99" s="19">
        <f t="shared" si="2"/>
        <v>0</v>
      </c>
      <c r="T99" s="20">
        <f t="shared" si="2"/>
        <v>12</v>
      </c>
      <c r="U99" s="19">
        <f t="shared" si="2"/>
        <v>26</v>
      </c>
      <c r="V99" s="20">
        <f t="shared" si="2"/>
        <v>3</v>
      </c>
      <c r="W99" s="20">
        <f t="shared" si="2"/>
        <v>21</v>
      </c>
      <c r="X99" s="20">
        <f t="shared" si="2"/>
        <v>38</v>
      </c>
      <c r="Y99" s="20">
        <f t="shared" si="2"/>
        <v>27</v>
      </c>
      <c r="Z99" s="20">
        <f t="shared" si="2"/>
        <v>18</v>
      </c>
      <c r="AA99" s="20">
        <f t="shared" si="2"/>
        <v>21</v>
      </c>
      <c r="AB99" s="20">
        <f t="shared" si="2"/>
        <v>0</v>
      </c>
      <c r="AC99" s="9"/>
      <c r="AD99" s="10"/>
    </row>
    <row r="100" spans="2:1024" ht="24.75" customHeight="1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4"/>
    </row>
    <row r="101" spans="2:1024" s="22" customFormat="1" ht="24.75" customHeight="1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4"/>
      <c r="AMJ101"/>
    </row>
    <row r="102" spans="2:1024" ht="21" customHeight="1" x14ac:dyDescent="0.3">
      <c r="B102" s="21"/>
      <c r="C102" s="25"/>
      <c r="D102" s="100"/>
      <c r="E102" s="100"/>
      <c r="F102" s="100"/>
      <c r="G102" s="100"/>
      <c r="H102" s="100"/>
      <c r="I102" s="100"/>
      <c r="J102" s="100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4"/>
    </row>
    <row r="103" spans="2:1024" ht="23.25" customHeight="1" x14ac:dyDescent="0.45">
      <c r="B103" s="21"/>
      <c r="C103" s="25"/>
      <c r="D103" s="100"/>
      <c r="E103" s="100"/>
      <c r="F103" s="100"/>
      <c r="G103" s="100"/>
      <c r="H103" s="100"/>
      <c r="I103" s="100"/>
      <c r="J103" s="2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119"/>
      <c r="AD103" s="119"/>
    </row>
    <row r="104" spans="2:1024" ht="24.75" customHeight="1" x14ac:dyDescent="0.25">
      <c r="B104" s="21"/>
      <c r="C104" s="26"/>
      <c r="D104" s="96"/>
      <c r="E104" s="96"/>
      <c r="F104" s="96"/>
      <c r="G104" s="96"/>
      <c r="H104" s="96"/>
      <c r="I104" s="96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120"/>
      <c r="AD104" s="120"/>
    </row>
    <row r="105" spans="2:1024" x14ac:dyDescent="0.25">
      <c r="B105" s="21"/>
      <c r="C105" s="27" t="s">
        <v>22</v>
      </c>
      <c r="D105" s="96" t="s">
        <v>22</v>
      </c>
      <c r="E105" s="96"/>
      <c r="F105" s="96"/>
      <c r="G105" s="96"/>
      <c r="H105" s="96"/>
      <c r="I105" s="96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2:1024" x14ac:dyDescent="0.25">
      <c r="B106" s="11">
        <v>1</v>
      </c>
      <c r="C106" t="s">
        <v>22</v>
      </c>
    </row>
  </sheetData>
  <mergeCells count="114">
    <mergeCell ref="B97:C97"/>
    <mergeCell ref="B98:AB98"/>
    <mergeCell ref="B99:C99"/>
    <mergeCell ref="D102:J102"/>
    <mergeCell ref="D103:I103"/>
    <mergeCell ref="AC103:AD103"/>
    <mergeCell ref="D104:I104"/>
    <mergeCell ref="AC104:AD104"/>
    <mergeCell ref="D105:I105"/>
    <mergeCell ref="B88:C88"/>
    <mergeCell ref="B89:C89"/>
    <mergeCell ref="B90:C90"/>
    <mergeCell ref="B91:C91"/>
    <mergeCell ref="B92:C92"/>
    <mergeCell ref="B93:AB93"/>
    <mergeCell ref="B94:C94"/>
    <mergeCell ref="B95:C95"/>
    <mergeCell ref="B96:AB96"/>
    <mergeCell ref="B79:AB79"/>
    <mergeCell ref="B80:C80"/>
    <mergeCell ref="B81:AB81"/>
    <mergeCell ref="B82:C82"/>
    <mergeCell ref="B83:AB83"/>
    <mergeCell ref="B84:C84"/>
    <mergeCell ref="B85:C85"/>
    <mergeCell ref="B86:C86"/>
    <mergeCell ref="B87:AB87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1:C61"/>
    <mergeCell ref="B62:AB62"/>
    <mergeCell ref="B63:C63"/>
    <mergeCell ref="B64:C64"/>
    <mergeCell ref="B65:AB65"/>
    <mergeCell ref="B66:C66"/>
    <mergeCell ref="B67:C67"/>
    <mergeCell ref="B68:C68"/>
    <mergeCell ref="B69:C69"/>
    <mergeCell ref="B52:AB52"/>
    <mergeCell ref="B53:C53"/>
    <mergeCell ref="B54:C54"/>
    <mergeCell ref="B55:C55"/>
    <mergeCell ref="B56:C56"/>
    <mergeCell ref="B57:C57"/>
    <mergeCell ref="B58:C58"/>
    <mergeCell ref="B59:AB59"/>
    <mergeCell ref="B60:C60"/>
    <mergeCell ref="B43:C43"/>
    <mergeCell ref="B44:C44"/>
    <mergeCell ref="B45:AB45"/>
    <mergeCell ref="B46:C46"/>
    <mergeCell ref="B47:C47"/>
    <mergeCell ref="B48:AB48"/>
    <mergeCell ref="B49:C49"/>
    <mergeCell ref="B50:C50"/>
    <mergeCell ref="B51:C51"/>
    <mergeCell ref="B34:C34"/>
    <mergeCell ref="B35:C35"/>
    <mergeCell ref="B36:C36"/>
    <mergeCell ref="B37:C37"/>
    <mergeCell ref="B38:C38"/>
    <mergeCell ref="B39:AB39"/>
    <mergeCell ref="B40:C40"/>
    <mergeCell ref="B41:C41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T1:U1"/>
    <mergeCell ref="B3:AB3"/>
    <mergeCell ref="B4:C4"/>
    <mergeCell ref="AC4:AD9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:C2"/>
    <mergeCell ref="D1:E1"/>
    <mergeCell ref="F1:G1"/>
    <mergeCell ref="H1:I1"/>
    <mergeCell ref="J1:K1"/>
    <mergeCell ref="L1:M1"/>
    <mergeCell ref="N1:O1"/>
    <mergeCell ref="P1:Q1"/>
    <mergeCell ref="R1:S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5"/>
  <sheetViews>
    <sheetView topLeftCell="A76" zoomScale="65" zoomScaleNormal="65" workbookViewId="0">
      <selection activeCell="J49" sqref="J49"/>
    </sheetView>
  </sheetViews>
  <sheetFormatPr defaultRowHeight="15" x14ac:dyDescent="0.25"/>
  <cols>
    <col min="1" max="1" width="6.5703125" customWidth="1"/>
    <col min="2" max="2" width="8.7109375" customWidth="1"/>
    <col min="3" max="3" width="37" customWidth="1"/>
    <col min="4" max="4" width="7.5703125" customWidth="1"/>
    <col min="5" max="5" width="7.42578125" customWidth="1"/>
    <col min="6" max="6" width="7.5703125" customWidth="1"/>
    <col min="7" max="7" width="7.140625" customWidth="1"/>
    <col min="8" max="8" width="7.5703125" customWidth="1"/>
    <col min="9" max="9" width="7.42578125" customWidth="1"/>
    <col min="10" max="10" width="7.28515625" customWidth="1"/>
    <col min="11" max="12" width="7.140625" customWidth="1"/>
    <col min="13" max="13" width="7.42578125" customWidth="1"/>
    <col min="14" max="14" width="7.5703125" customWidth="1"/>
    <col min="15" max="16" width="7.42578125" customWidth="1"/>
    <col min="17" max="17" width="7.140625" customWidth="1"/>
    <col min="18" max="18" width="7.7109375" customWidth="1"/>
    <col min="19" max="19" width="7.5703125" customWidth="1"/>
    <col min="20" max="21" width="8.7109375" customWidth="1"/>
    <col min="22" max="22" width="14.5703125" customWidth="1"/>
    <col min="23" max="23" width="13.5703125" customWidth="1"/>
    <col min="24" max="24" width="14.7109375" customWidth="1"/>
    <col min="25" max="25" width="11.5703125" customWidth="1"/>
    <col min="26" max="26" width="15.7109375" customWidth="1"/>
    <col min="27" max="27" width="14.140625" customWidth="1"/>
    <col min="28" max="28" width="14.42578125" customWidth="1"/>
    <col min="29" max="1023" width="8.7109375" customWidth="1"/>
    <col min="1024" max="1025" width="11.5703125"/>
  </cols>
  <sheetData>
    <row r="1" spans="1:30" ht="61.5" customHeight="1" x14ac:dyDescent="0.3">
      <c r="A1" s="1" t="s">
        <v>0</v>
      </c>
      <c r="B1" s="106" t="s">
        <v>1</v>
      </c>
      <c r="C1" s="106"/>
      <c r="D1" s="107" t="s">
        <v>2</v>
      </c>
      <c r="E1" s="107"/>
      <c r="F1" s="107" t="s">
        <v>3</v>
      </c>
      <c r="G1" s="107"/>
      <c r="H1" s="106" t="s">
        <v>4</v>
      </c>
      <c r="I1" s="106"/>
      <c r="J1" s="106" t="s">
        <v>5</v>
      </c>
      <c r="K1" s="106"/>
      <c r="L1" s="106" t="s">
        <v>6</v>
      </c>
      <c r="M1" s="106"/>
      <c r="N1" s="106" t="s">
        <v>7</v>
      </c>
      <c r="O1" s="106"/>
      <c r="P1" s="107" t="s">
        <v>8</v>
      </c>
      <c r="Q1" s="107"/>
      <c r="R1" s="107" t="s">
        <v>9</v>
      </c>
      <c r="S1" s="107"/>
      <c r="T1" s="106" t="s">
        <v>10</v>
      </c>
      <c r="U1" s="106"/>
      <c r="V1" s="2" t="s">
        <v>11</v>
      </c>
      <c r="W1" s="3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4"/>
    </row>
    <row r="2" spans="1:30" ht="20.25" customHeight="1" x14ac:dyDescent="0.25">
      <c r="B2" s="106"/>
      <c r="C2" s="106"/>
      <c r="D2" s="5" t="s">
        <v>18</v>
      </c>
      <c r="E2" s="5" t="s">
        <v>19</v>
      </c>
      <c r="F2" s="5" t="s">
        <v>18</v>
      </c>
      <c r="G2" s="5" t="s">
        <v>19</v>
      </c>
      <c r="H2" s="5" t="s">
        <v>18</v>
      </c>
      <c r="I2" s="5" t="s">
        <v>19</v>
      </c>
      <c r="J2" s="5" t="s">
        <v>18</v>
      </c>
      <c r="K2" s="5" t="s">
        <v>19</v>
      </c>
      <c r="L2" s="5" t="s">
        <v>18</v>
      </c>
      <c r="M2" s="5" t="s">
        <v>19</v>
      </c>
      <c r="N2" s="5" t="s">
        <v>18</v>
      </c>
      <c r="O2" s="5" t="s">
        <v>19</v>
      </c>
      <c r="P2" s="5" t="s">
        <v>18</v>
      </c>
      <c r="Q2" s="5" t="s">
        <v>19</v>
      </c>
      <c r="R2" s="5" t="s">
        <v>18</v>
      </c>
      <c r="S2" s="5" t="s">
        <v>19</v>
      </c>
      <c r="T2" s="5" t="s">
        <v>18</v>
      </c>
      <c r="U2" s="5" t="s">
        <v>19</v>
      </c>
      <c r="V2" s="6"/>
      <c r="W2" s="7"/>
      <c r="X2" s="6"/>
      <c r="Y2" s="6"/>
      <c r="Z2" s="6"/>
      <c r="AA2" s="6"/>
      <c r="AB2" s="8"/>
      <c r="AC2" s="4"/>
    </row>
    <row r="3" spans="1:30" ht="24" customHeight="1" x14ac:dyDescent="0.25">
      <c r="B3" s="108" t="s">
        <v>20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9"/>
      <c r="AD3" s="10"/>
    </row>
    <row r="4" spans="1:30" ht="15.75" x14ac:dyDescent="0.25">
      <c r="A4" s="11">
        <v>1</v>
      </c>
      <c r="B4" s="109" t="s">
        <v>21</v>
      </c>
      <c r="C4" s="109"/>
      <c r="D4" s="12">
        <v>1</v>
      </c>
      <c r="E4" s="12"/>
      <c r="F4" s="12">
        <v>1</v>
      </c>
      <c r="G4" s="12"/>
      <c r="H4" s="12">
        <v>1</v>
      </c>
      <c r="I4" s="12"/>
      <c r="J4" s="12">
        <v>1</v>
      </c>
      <c r="K4" s="12"/>
      <c r="L4" s="12">
        <v>1</v>
      </c>
      <c r="M4" s="12"/>
      <c r="N4" s="12" t="s">
        <v>22</v>
      </c>
      <c r="O4" s="12">
        <v>1</v>
      </c>
      <c r="P4" s="12">
        <v>1</v>
      </c>
      <c r="Q4" s="12"/>
      <c r="R4" s="12">
        <v>1</v>
      </c>
      <c r="S4" s="12"/>
      <c r="T4" s="12"/>
      <c r="U4" s="12">
        <v>1</v>
      </c>
      <c r="V4" s="13">
        <v>1</v>
      </c>
      <c r="W4" s="13">
        <v>1</v>
      </c>
      <c r="X4" s="13">
        <v>1</v>
      </c>
      <c r="Y4" s="13">
        <v>1</v>
      </c>
      <c r="Z4" s="13">
        <v>1</v>
      </c>
      <c r="AA4" s="13">
        <v>1</v>
      </c>
      <c r="AB4" s="13"/>
      <c r="AC4" s="110" t="s">
        <v>23</v>
      </c>
      <c r="AD4" s="110"/>
    </row>
    <row r="5" spans="1:30" ht="25.5" customHeight="1" x14ac:dyDescent="0.25">
      <c r="A5" s="11">
        <v>2</v>
      </c>
      <c r="B5" s="109" t="s">
        <v>24</v>
      </c>
      <c r="C5" s="109"/>
      <c r="D5" s="12"/>
      <c r="E5" s="12"/>
      <c r="F5" s="12">
        <v>1</v>
      </c>
      <c r="G5" s="12"/>
      <c r="H5" s="12">
        <v>1</v>
      </c>
      <c r="I5" s="12"/>
      <c r="J5" s="12">
        <v>1</v>
      </c>
      <c r="K5" s="12"/>
      <c r="L5" s="12">
        <v>1</v>
      </c>
      <c r="M5" s="12"/>
      <c r="N5" s="12" t="s">
        <v>22</v>
      </c>
      <c r="O5" s="12">
        <v>1</v>
      </c>
      <c r="P5" s="12">
        <v>1</v>
      </c>
      <c r="Q5" s="12"/>
      <c r="R5" s="12">
        <v>1</v>
      </c>
      <c r="S5" s="12"/>
      <c r="T5" s="12" t="s">
        <v>22</v>
      </c>
      <c r="U5" s="12">
        <v>1</v>
      </c>
      <c r="V5" s="13" t="s">
        <v>22</v>
      </c>
      <c r="W5" s="13">
        <v>1</v>
      </c>
      <c r="X5" s="13">
        <v>1</v>
      </c>
      <c r="Y5" s="13" t="s">
        <v>25</v>
      </c>
      <c r="Z5" s="13" t="s">
        <v>25</v>
      </c>
      <c r="AA5" s="13">
        <v>1</v>
      </c>
      <c r="AB5" s="13"/>
      <c r="AC5" s="110"/>
      <c r="AD5" s="110"/>
    </row>
    <row r="6" spans="1:30" ht="24" customHeight="1" x14ac:dyDescent="0.25">
      <c r="A6" s="11">
        <v>3</v>
      </c>
      <c r="B6" s="109" t="s">
        <v>26</v>
      </c>
      <c r="C6" s="109"/>
      <c r="D6" s="12"/>
      <c r="E6" s="12"/>
      <c r="F6" s="12" t="s">
        <v>22</v>
      </c>
      <c r="G6" s="12"/>
      <c r="H6" s="12">
        <v>1</v>
      </c>
      <c r="I6" s="12"/>
      <c r="J6" s="12"/>
      <c r="K6" s="12"/>
      <c r="L6" s="12"/>
      <c r="M6" s="12"/>
      <c r="N6" s="12">
        <v>1</v>
      </c>
      <c r="O6" s="12">
        <v>0</v>
      </c>
      <c r="P6" s="12"/>
      <c r="Q6" s="12"/>
      <c r="R6" s="12"/>
      <c r="S6" s="12"/>
      <c r="T6" s="12">
        <v>1</v>
      </c>
      <c r="U6" s="12">
        <v>0</v>
      </c>
      <c r="V6" s="13"/>
      <c r="W6" s="13"/>
      <c r="X6" s="13">
        <v>1</v>
      </c>
      <c r="Y6" s="13">
        <v>1</v>
      </c>
      <c r="Z6" s="13">
        <v>1</v>
      </c>
      <c r="AA6" s="13"/>
      <c r="AB6" s="13"/>
      <c r="AC6" s="110"/>
      <c r="AD6" s="110"/>
    </row>
    <row r="7" spans="1:30" ht="23.25" customHeight="1" x14ac:dyDescent="0.25">
      <c r="A7" s="11">
        <v>4</v>
      </c>
      <c r="B7" s="109" t="s">
        <v>27</v>
      </c>
      <c r="C7" s="109"/>
      <c r="D7" s="12"/>
      <c r="E7" s="12"/>
      <c r="F7" s="12"/>
      <c r="G7" s="12"/>
      <c r="H7" s="12"/>
      <c r="I7" s="12"/>
      <c r="J7" s="12"/>
      <c r="K7" s="12"/>
      <c r="L7" s="12"/>
      <c r="M7" s="12"/>
      <c r="N7" s="12">
        <v>1</v>
      </c>
      <c r="O7" s="12">
        <v>0</v>
      </c>
      <c r="P7" s="12"/>
      <c r="Q7" s="12"/>
      <c r="R7" s="12"/>
      <c r="S7" s="12"/>
      <c r="T7" s="12">
        <v>1</v>
      </c>
      <c r="U7" s="12">
        <v>0</v>
      </c>
      <c r="V7" s="13"/>
      <c r="W7" s="13"/>
      <c r="X7" s="13">
        <v>1</v>
      </c>
      <c r="Y7" s="13">
        <v>1</v>
      </c>
      <c r="Z7" s="13">
        <v>0</v>
      </c>
      <c r="AA7" s="13"/>
      <c r="AB7" s="13"/>
      <c r="AC7" s="110"/>
      <c r="AD7" s="110"/>
    </row>
    <row r="8" spans="1:30" ht="15.75" x14ac:dyDescent="0.25">
      <c r="A8" s="11">
        <v>5</v>
      </c>
      <c r="B8" s="109" t="s">
        <v>28</v>
      </c>
      <c r="C8" s="109"/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>
        <v>1</v>
      </c>
      <c r="O8" s="12">
        <v>0</v>
      </c>
      <c r="P8" s="12"/>
      <c r="Q8" s="12"/>
      <c r="R8" s="12"/>
      <c r="S8" s="12"/>
      <c r="T8" s="12">
        <v>1</v>
      </c>
      <c r="U8" s="12">
        <v>0</v>
      </c>
      <c r="V8" s="13"/>
      <c r="W8" s="13"/>
      <c r="X8" s="13">
        <v>1</v>
      </c>
      <c r="Y8" s="13">
        <v>1</v>
      </c>
      <c r="Z8" s="13">
        <v>0</v>
      </c>
      <c r="AA8" s="13"/>
      <c r="AB8" s="13"/>
      <c r="AC8" s="110"/>
      <c r="AD8" s="110"/>
    </row>
    <row r="9" spans="1:30" ht="15.75" x14ac:dyDescent="0.25">
      <c r="A9" s="11">
        <v>6</v>
      </c>
      <c r="B9" s="111" t="s">
        <v>29</v>
      </c>
      <c r="C9" s="111"/>
      <c r="D9" s="14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>
        <v>1</v>
      </c>
      <c r="O9" s="14">
        <v>0</v>
      </c>
      <c r="P9" s="14"/>
      <c r="Q9" s="14"/>
      <c r="R9" s="14"/>
      <c r="S9" s="14"/>
      <c r="T9" s="14">
        <v>1</v>
      </c>
      <c r="U9" s="14">
        <v>0</v>
      </c>
      <c r="V9" s="15"/>
      <c r="W9" s="15"/>
      <c r="X9" s="15">
        <v>1</v>
      </c>
      <c r="Y9" s="15">
        <v>1</v>
      </c>
      <c r="Z9" s="15">
        <v>0</v>
      </c>
      <c r="AA9" s="15"/>
      <c r="AB9" s="15"/>
      <c r="AC9" s="110"/>
      <c r="AD9" s="110"/>
    </row>
    <row r="10" spans="1:30" ht="15.75" x14ac:dyDescent="0.25">
      <c r="A10" s="11">
        <v>7</v>
      </c>
      <c r="B10" s="111" t="s">
        <v>30</v>
      </c>
      <c r="C10" s="1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>
        <v>1</v>
      </c>
      <c r="O10" s="14">
        <v>0</v>
      </c>
      <c r="P10" s="14"/>
      <c r="Q10" s="14"/>
      <c r="R10" s="14"/>
      <c r="S10" s="14"/>
      <c r="T10" s="14">
        <v>1</v>
      </c>
      <c r="U10" s="14">
        <v>0</v>
      </c>
      <c r="V10" s="15"/>
      <c r="W10" s="15"/>
      <c r="X10" s="15">
        <v>1</v>
      </c>
      <c r="Y10" s="15">
        <v>1</v>
      </c>
      <c r="Z10" s="15">
        <v>0</v>
      </c>
      <c r="AA10" s="15"/>
      <c r="AB10" s="15"/>
      <c r="AC10" s="110"/>
      <c r="AD10" s="110"/>
    </row>
    <row r="11" spans="1:30" ht="15.75" x14ac:dyDescent="0.25">
      <c r="A11" s="11">
        <v>8</v>
      </c>
      <c r="B11" s="111" t="s">
        <v>31</v>
      </c>
      <c r="C11" s="1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>
        <v>1</v>
      </c>
      <c r="O11" s="14">
        <v>0</v>
      </c>
      <c r="P11" s="14"/>
      <c r="Q11" s="14"/>
      <c r="R11" s="14"/>
      <c r="S11" s="14"/>
      <c r="T11" s="14">
        <v>1</v>
      </c>
      <c r="U11" s="14">
        <v>0</v>
      </c>
      <c r="V11" s="15"/>
      <c r="W11" s="15"/>
      <c r="X11" s="15">
        <v>1</v>
      </c>
      <c r="Y11" s="15">
        <v>1</v>
      </c>
      <c r="Z11" s="15">
        <v>0</v>
      </c>
      <c r="AA11" s="15"/>
      <c r="AB11" s="15"/>
      <c r="AC11" s="110"/>
      <c r="AD11" s="110"/>
    </row>
    <row r="12" spans="1:30" ht="15.75" x14ac:dyDescent="0.25">
      <c r="A12" s="11">
        <v>9</v>
      </c>
      <c r="B12" s="109" t="s">
        <v>32</v>
      </c>
      <c r="C12" s="109"/>
      <c r="D12" s="12"/>
      <c r="E12" s="12"/>
      <c r="F12" s="12">
        <v>1</v>
      </c>
      <c r="G12" s="12"/>
      <c r="H12" s="12">
        <v>1</v>
      </c>
      <c r="I12" s="12"/>
      <c r="J12" s="12">
        <v>1</v>
      </c>
      <c r="K12" s="12"/>
      <c r="L12" s="12">
        <v>1</v>
      </c>
      <c r="M12" s="12"/>
      <c r="N12" s="12"/>
      <c r="O12" s="12">
        <v>1</v>
      </c>
      <c r="P12" s="12">
        <v>1</v>
      </c>
      <c r="Q12" s="12"/>
      <c r="R12" s="12">
        <v>1</v>
      </c>
      <c r="S12" s="12"/>
      <c r="T12" s="12">
        <v>1</v>
      </c>
      <c r="U12" s="12">
        <v>0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/>
      <c r="AC12" s="110"/>
      <c r="AD12" s="110"/>
    </row>
    <row r="13" spans="1:30" ht="15.75" x14ac:dyDescent="0.25">
      <c r="A13" s="11">
        <v>10</v>
      </c>
      <c r="B13" s="109" t="s">
        <v>33</v>
      </c>
      <c r="C13" s="109"/>
      <c r="D13" s="12"/>
      <c r="E13" s="12"/>
      <c r="F13" s="12">
        <v>1</v>
      </c>
      <c r="G13" s="12"/>
      <c r="H13" s="12">
        <v>1</v>
      </c>
      <c r="I13" s="12"/>
      <c r="J13" s="12">
        <v>1</v>
      </c>
      <c r="K13" s="12"/>
      <c r="L13" s="12">
        <v>1</v>
      </c>
      <c r="M13" s="12"/>
      <c r="N13" s="12"/>
      <c r="O13" s="12">
        <v>1</v>
      </c>
      <c r="P13" s="12">
        <v>1</v>
      </c>
      <c r="Q13" s="12"/>
      <c r="R13" s="12">
        <v>1</v>
      </c>
      <c r="S13" s="12"/>
      <c r="T13" s="12">
        <v>1</v>
      </c>
      <c r="U13" s="12">
        <v>0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/>
      <c r="AC13" s="110"/>
      <c r="AD13" s="110"/>
    </row>
    <row r="14" spans="1:30" ht="15.75" x14ac:dyDescent="0.25">
      <c r="A14" s="11">
        <v>11</v>
      </c>
      <c r="B14" s="111" t="s">
        <v>34</v>
      </c>
      <c r="C14" s="1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1</v>
      </c>
      <c r="P14" s="14"/>
      <c r="Q14" s="14"/>
      <c r="R14" s="14"/>
      <c r="S14" s="14"/>
      <c r="T14" s="14">
        <v>1</v>
      </c>
      <c r="U14" s="14">
        <v>0</v>
      </c>
      <c r="V14" s="15"/>
      <c r="W14" s="15"/>
      <c r="X14" s="15">
        <v>1</v>
      </c>
      <c r="Y14" s="15">
        <v>1</v>
      </c>
      <c r="Z14" s="15">
        <v>0</v>
      </c>
      <c r="AA14" s="15"/>
      <c r="AB14" s="15"/>
      <c r="AC14" s="110"/>
      <c r="AD14" s="110"/>
    </row>
    <row r="15" spans="1:30" ht="15.75" x14ac:dyDescent="0.25">
      <c r="A15" s="11">
        <v>12</v>
      </c>
      <c r="B15" s="111" t="s">
        <v>35</v>
      </c>
      <c r="C15" s="1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>
        <v>1</v>
      </c>
      <c r="O15" s="14">
        <v>0</v>
      </c>
      <c r="P15" s="14"/>
      <c r="Q15" s="14"/>
      <c r="R15" s="14"/>
      <c r="S15" s="14"/>
      <c r="T15" s="14">
        <v>1</v>
      </c>
      <c r="U15" s="14">
        <v>0</v>
      </c>
      <c r="V15" s="15"/>
      <c r="W15" s="15"/>
      <c r="X15" s="15">
        <v>1</v>
      </c>
      <c r="Y15" s="15">
        <v>1</v>
      </c>
      <c r="Z15" s="15">
        <v>0</v>
      </c>
      <c r="AA15" s="15"/>
      <c r="AB15" s="15"/>
      <c r="AC15" s="110"/>
      <c r="AD15" s="110"/>
    </row>
    <row r="16" spans="1:30" ht="15.75" x14ac:dyDescent="0.25">
      <c r="A16" s="11">
        <v>13</v>
      </c>
      <c r="B16" s="111" t="s">
        <v>36</v>
      </c>
      <c r="C16" s="1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1</v>
      </c>
      <c r="P16" s="14"/>
      <c r="Q16" s="14"/>
      <c r="R16" s="14"/>
      <c r="S16" s="14"/>
      <c r="T16" s="14">
        <v>1</v>
      </c>
      <c r="U16" s="14">
        <v>0</v>
      </c>
      <c r="V16" s="15"/>
      <c r="W16" s="15"/>
      <c r="X16" s="15">
        <v>1</v>
      </c>
      <c r="Y16" s="15">
        <v>1</v>
      </c>
      <c r="Z16" s="15">
        <v>0</v>
      </c>
      <c r="AA16" s="15"/>
      <c r="AB16" s="15"/>
      <c r="AC16" s="110"/>
      <c r="AD16" s="110"/>
    </row>
    <row r="17" spans="1:30" ht="15.75" x14ac:dyDescent="0.25">
      <c r="A17" s="11">
        <v>14</v>
      </c>
      <c r="B17" s="111" t="s">
        <v>37</v>
      </c>
      <c r="C17" s="1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>
        <v>1</v>
      </c>
      <c r="O17" s="14">
        <v>0</v>
      </c>
      <c r="P17" s="14"/>
      <c r="Q17" s="14"/>
      <c r="R17" s="14"/>
      <c r="S17" s="14"/>
      <c r="T17" s="14">
        <v>1</v>
      </c>
      <c r="U17" s="14">
        <v>0</v>
      </c>
      <c r="V17" s="15"/>
      <c r="W17" s="15"/>
      <c r="X17" s="15">
        <v>1</v>
      </c>
      <c r="Y17" s="15">
        <v>1</v>
      </c>
      <c r="Z17" s="15">
        <v>0</v>
      </c>
      <c r="AA17" s="15"/>
      <c r="AB17" s="15"/>
      <c r="AC17" s="110"/>
      <c r="AD17" s="110"/>
    </row>
    <row r="18" spans="1:30" ht="15.75" x14ac:dyDescent="0.25">
      <c r="A18" s="11">
        <v>15</v>
      </c>
      <c r="B18" s="111" t="s">
        <v>38</v>
      </c>
      <c r="C18" s="1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1</v>
      </c>
      <c r="O18" s="14">
        <v>0</v>
      </c>
      <c r="P18" s="14"/>
      <c r="Q18" s="14"/>
      <c r="R18" s="14"/>
      <c r="S18" s="14"/>
      <c r="T18" s="14">
        <v>1</v>
      </c>
      <c r="U18" s="14">
        <v>0</v>
      </c>
      <c r="V18" s="15"/>
      <c r="W18" s="15"/>
      <c r="X18" s="15">
        <v>1</v>
      </c>
      <c r="Y18" s="15">
        <v>1</v>
      </c>
      <c r="Z18" s="15">
        <v>0</v>
      </c>
      <c r="AA18" s="15"/>
      <c r="AB18" s="15"/>
      <c r="AC18" s="110"/>
      <c r="AD18" s="110"/>
    </row>
    <row r="19" spans="1:30" ht="15.75" x14ac:dyDescent="0.25">
      <c r="A19" s="11">
        <v>16</v>
      </c>
      <c r="B19" s="111" t="s">
        <v>39</v>
      </c>
      <c r="C19" s="11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1</v>
      </c>
      <c r="O19" s="14">
        <v>0</v>
      </c>
      <c r="P19" s="14"/>
      <c r="Q19" s="14"/>
      <c r="R19" s="14"/>
      <c r="S19" s="14"/>
      <c r="T19" s="14">
        <v>1</v>
      </c>
      <c r="U19" s="14">
        <v>0</v>
      </c>
      <c r="V19" s="15"/>
      <c r="W19" s="15"/>
      <c r="X19" s="15">
        <v>1</v>
      </c>
      <c r="Y19" s="15">
        <v>1</v>
      </c>
      <c r="Z19" s="15">
        <v>0</v>
      </c>
      <c r="AA19" s="15"/>
      <c r="AB19" s="15"/>
      <c r="AC19" s="110"/>
      <c r="AD19" s="110"/>
    </row>
    <row r="20" spans="1:30" ht="15.75" x14ac:dyDescent="0.25">
      <c r="A20" s="11">
        <v>17</v>
      </c>
      <c r="B20" s="111" t="s">
        <v>40</v>
      </c>
      <c r="C20" s="111"/>
      <c r="D20" s="14"/>
      <c r="E20" s="14"/>
      <c r="F20" s="14">
        <v>1</v>
      </c>
      <c r="G20" s="14"/>
      <c r="H20" s="14"/>
      <c r="I20" s="14"/>
      <c r="J20" s="14"/>
      <c r="K20" s="14"/>
      <c r="L20" s="14">
        <v>1</v>
      </c>
      <c r="M20" s="14"/>
      <c r="N20" s="14">
        <v>1</v>
      </c>
      <c r="O20" s="14">
        <v>0</v>
      </c>
      <c r="P20" s="14"/>
      <c r="Q20" s="14"/>
      <c r="R20" s="14"/>
      <c r="S20" s="14"/>
      <c r="T20" s="14">
        <v>1</v>
      </c>
      <c r="U20" s="14">
        <v>0</v>
      </c>
      <c r="V20" s="15"/>
      <c r="W20" s="15"/>
      <c r="X20" s="15">
        <v>1</v>
      </c>
      <c r="Y20" s="15">
        <v>1</v>
      </c>
      <c r="Z20" s="15">
        <v>0</v>
      </c>
      <c r="AA20" s="15"/>
      <c r="AB20" s="15"/>
      <c r="AC20" s="110"/>
      <c r="AD20" s="110"/>
    </row>
    <row r="21" spans="1:30" ht="15.75" x14ac:dyDescent="0.25">
      <c r="A21" s="11">
        <v>18</v>
      </c>
      <c r="B21" s="111" t="s">
        <v>41</v>
      </c>
      <c r="C21" s="1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v>1</v>
      </c>
      <c r="P21" s="14"/>
      <c r="Q21" s="14"/>
      <c r="R21" s="14"/>
      <c r="S21" s="14"/>
      <c r="T21" s="14">
        <v>1</v>
      </c>
      <c r="U21" s="14">
        <v>0</v>
      </c>
      <c r="V21" s="15"/>
      <c r="W21" s="15"/>
      <c r="X21" s="15">
        <v>1</v>
      </c>
      <c r="Y21" s="15">
        <v>1</v>
      </c>
      <c r="Z21" s="15">
        <v>1</v>
      </c>
      <c r="AA21" s="15"/>
      <c r="AB21" s="15"/>
      <c r="AC21" s="110"/>
      <c r="AD21" s="110"/>
    </row>
    <row r="22" spans="1:30" ht="15.75" x14ac:dyDescent="0.25">
      <c r="A22" s="11">
        <v>19</v>
      </c>
      <c r="B22" s="111" t="s">
        <v>42</v>
      </c>
      <c r="C22" s="1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>
        <v>0</v>
      </c>
      <c r="V22" s="15"/>
      <c r="W22" s="15"/>
      <c r="X22" s="15">
        <v>1</v>
      </c>
      <c r="Y22" s="15">
        <v>1</v>
      </c>
      <c r="Z22" s="15">
        <v>0</v>
      </c>
      <c r="AA22" s="15"/>
      <c r="AB22" s="15"/>
      <c r="AC22" s="110"/>
      <c r="AD22" s="110"/>
    </row>
    <row r="23" spans="1:30" ht="15.75" x14ac:dyDescent="0.25">
      <c r="A23" s="11">
        <v>20</v>
      </c>
      <c r="B23" s="111" t="s">
        <v>43</v>
      </c>
      <c r="C23" s="1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>
        <v>1</v>
      </c>
      <c r="O23" s="14">
        <v>0</v>
      </c>
      <c r="P23" s="14"/>
      <c r="Q23" s="14"/>
      <c r="R23" s="14"/>
      <c r="S23" s="14"/>
      <c r="T23" s="14">
        <v>1</v>
      </c>
      <c r="U23" s="14">
        <v>0</v>
      </c>
      <c r="V23" s="15"/>
      <c r="W23" s="15"/>
      <c r="X23" s="15">
        <v>1</v>
      </c>
      <c r="Y23" s="15">
        <v>1</v>
      </c>
      <c r="Z23" s="15">
        <v>0</v>
      </c>
      <c r="AA23" s="15"/>
      <c r="AB23" s="15"/>
      <c r="AC23" s="110"/>
      <c r="AD23" s="110"/>
    </row>
    <row r="24" spans="1:30" ht="15.75" x14ac:dyDescent="0.25">
      <c r="A24" s="11">
        <v>21</v>
      </c>
      <c r="B24" s="111" t="s">
        <v>44</v>
      </c>
      <c r="C24" s="1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</v>
      </c>
      <c r="O24" s="14">
        <v>0</v>
      </c>
      <c r="P24" s="14"/>
      <c r="Q24" s="14"/>
      <c r="R24" s="14"/>
      <c r="S24" s="14"/>
      <c r="T24" s="14">
        <v>1</v>
      </c>
      <c r="U24" s="14">
        <v>0</v>
      </c>
      <c r="V24" s="15"/>
      <c r="W24" s="15"/>
      <c r="X24" s="15">
        <v>1</v>
      </c>
      <c r="Y24" s="15">
        <v>1</v>
      </c>
      <c r="Z24" s="15">
        <v>0</v>
      </c>
      <c r="AA24" s="15"/>
      <c r="AB24" s="15"/>
      <c r="AC24" s="110"/>
      <c r="AD24" s="110"/>
    </row>
    <row r="25" spans="1:30" ht="15.75" x14ac:dyDescent="0.25">
      <c r="A25" s="11">
        <v>22</v>
      </c>
      <c r="B25" s="111" t="s">
        <v>45</v>
      </c>
      <c r="C25" s="1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>
        <v>1</v>
      </c>
      <c r="O25" s="14">
        <v>0</v>
      </c>
      <c r="P25" s="14"/>
      <c r="Q25" s="14"/>
      <c r="R25" s="14"/>
      <c r="S25" s="14"/>
      <c r="T25" s="14">
        <v>1</v>
      </c>
      <c r="U25" s="14">
        <v>0</v>
      </c>
      <c r="V25" s="15"/>
      <c r="W25" s="15"/>
      <c r="X25" s="15">
        <v>1</v>
      </c>
      <c r="Y25" s="15">
        <v>0</v>
      </c>
      <c r="Z25" s="15">
        <v>0</v>
      </c>
      <c r="AA25" s="15"/>
      <c r="AB25" s="15"/>
      <c r="AC25" s="110"/>
      <c r="AD25" s="110"/>
    </row>
    <row r="26" spans="1:30" ht="15.75" x14ac:dyDescent="0.25">
      <c r="A26" s="11">
        <v>23</v>
      </c>
      <c r="B26" s="111" t="s">
        <v>46</v>
      </c>
      <c r="C26" s="1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v>1</v>
      </c>
      <c r="P26" s="14"/>
      <c r="Q26" s="14"/>
      <c r="R26" s="14"/>
      <c r="S26" s="14"/>
      <c r="T26" s="14">
        <v>1</v>
      </c>
      <c r="U26" s="14">
        <v>0</v>
      </c>
      <c r="V26" s="15"/>
      <c r="W26" s="15"/>
      <c r="X26" s="15">
        <v>1</v>
      </c>
      <c r="Y26" s="15">
        <v>1</v>
      </c>
      <c r="Z26" s="15">
        <v>0</v>
      </c>
      <c r="AA26" s="15"/>
      <c r="AB26" s="15"/>
      <c r="AC26" s="110"/>
      <c r="AD26" s="110"/>
    </row>
    <row r="27" spans="1:30" ht="15.75" x14ac:dyDescent="0.25">
      <c r="A27" s="11">
        <v>24</v>
      </c>
      <c r="B27" s="111" t="s">
        <v>47</v>
      </c>
      <c r="C27" s="1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>
        <v>1</v>
      </c>
      <c r="O27" s="14">
        <v>0</v>
      </c>
      <c r="P27" s="14"/>
      <c r="Q27" s="14"/>
      <c r="R27" s="14"/>
      <c r="S27" s="14"/>
      <c r="T27" s="14">
        <v>1</v>
      </c>
      <c r="U27" s="14">
        <v>0</v>
      </c>
      <c r="V27" s="15"/>
      <c r="W27" s="15"/>
      <c r="X27" s="15">
        <v>1</v>
      </c>
      <c r="Y27" s="15">
        <v>1</v>
      </c>
      <c r="Z27" s="15">
        <v>0</v>
      </c>
      <c r="AA27" s="15"/>
      <c r="AB27" s="15"/>
      <c r="AC27" s="110"/>
      <c r="AD27" s="110"/>
    </row>
    <row r="28" spans="1:30" ht="15.75" x14ac:dyDescent="0.25">
      <c r="A28" s="11">
        <v>25</v>
      </c>
      <c r="B28" s="111" t="s">
        <v>48</v>
      </c>
      <c r="C28" s="111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4">
        <v>0</v>
      </c>
      <c r="P28" s="14"/>
      <c r="Q28" s="14"/>
      <c r="R28" s="14"/>
      <c r="S28" s="14"/>
      <c r="T28" s="14">
        <v>1</v>
      </c>
      <c r="U28" s="14">
        <v>0</v>
      </c>
      <c r="V28" s="15"/>
      <c r="W28" s="15"/>
      <c r="X28" s="15">
        <v>1</v>
      </c>
      <c r="Y28" s="15">
        <v>1</v>
      </c>
      <c r="Z28" s="15">
        <v>0</v>
      </c>
      <c r="AA28" s="15"/>
      <c r="AB28" s="15"/>
      <c r="AC28" s="110"/>
      <c r="AD28" s="110"/>
    </row>
    <row r="29" spans="1:30" ht="15.75" x14ac:dyDescent="0.25">
      <c r="A29" s="11">
        <v>26</v>
      </c>
      <c r="B29" s="111" t="s">
        <v>49</v>
      </c>
      <c r="C29" s="11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1</v>
      </c>
      <c r="O29" s="14">
        <v>0</v>
      </c>
      <c r="P29" s="14"/>
      <c r="Q29" s="14"/>
      <c r="R29" s="14"/>
      <c r="S29" s="14"/>
      <c r="T29" s="14">
        <v>1</v>
      </c>
      <c r="U29" s="14">
        <v>0</v>
      </c>
      <c r="V29" s="15"/>
      <c r="W29" s="15"/>
      <c r="X29" s="15">
        <v>1</v>
      </c>
      <c r="Y29" s="15">
        <v>1</v>
      </c>
      <c r="Z29" s="15">
        <v>0</v>
      </c>
      <c r="AA29" s="15"/>
      <c r="AB29" s="15"/>
      <c r="AC29" s="110"/>
      <c r="AD29" s="110"/>
    </row>
    <row r="30" spans="1:30" ht="15.75" x14ac:dyDescent="0.25">
      <c r="A30" s="11">
        <v>27</v>
      </c>
      <c r="B30" s="111" t="s">
        <v>50</v>
      </c>
      <c r="C30" s="11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>
        <v>1</v>
      </c>
      <c r="O30" s="14">
        <v>0</v>
      </c>
      <c r="P30" s="14"/>
      <c r="Q30" s="14"/>
      <c r="R30" s="14"/>
      <c r="S30" s="14"/>
      <c r="T30" s="14">
        <v>1</v>
      </c>
      <c r="U30" s="14">
        <v>0</v>
      </c>
      <c r="V30" s="15"/>
      <c r="W30" s="15"/>
      <c r="X30" s="15">
        <v>1</v>
      </c>
      <c r="Y30" s="15">
        <v>1</v>
      </c>
      <c r="Z30" s="15">
        <v>0</v>
      </c>
      <c r="AA30" s="15"/>
      <c r="AB30" s="15"/>
      <c r="AC30" s="110"/>
      <c r="AD30" s="110"/>
    </row>
    <row r="31" spans="1:30" ht="15.75" x14ac:dyDescent="0.25">
      <c r="A31" s="11">
        <v>28</v>
      </c>
      <c r="B31" s="111" t="s">
        <v>51</v>
      </c>
      <c r="C31" s="1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v>1</v>
      </c>
      <c r="O31" s="14">
        <v>0</v>
      </c>
      <c r="P31" s="14"/>
      <c r="Q31" s="14"/>
      <c r="R31" s="14"/>
      <c r="S31" s="14"/>
      <c r="T31" s="14">
        <v>1</v>
      </c>
      <c r="U31" s="14">
        <v>0</v>
      </c>
      <c r="V31" s="15"/>
      <c r="W31" s="15"/>
      <c r="X31" s="15">
        <v>1</v>
      </c>
      <c r="Y31" s="15">
        <v>1</v>
      </c>
      <c r="Z31" s="15">
        <v>0</v>
      </c>
      <c r="AA31" s="15"/>
      <c r="AB31" s="15"/>
      <c r="AC31" s="110"/>
      <c r="AD31" s="110"/>
    </row>
    <row r="32" spans="1:30" ht="15.75" x14ac:dyDescent="0.25">
      <c r="A32" s="11">
        <v>29</v>
      </c>
      <c r="B32" s="111" t="s">
        <v>52</v>
      </c>
      <c r="C32" s="1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1</v>
      </c>
      <c r="O32" s="14">
        <v>0</v>
      </c>
      <c r="P32" s="14"/>
      <c r="Q32" s="14"/>
      <c r="R32" s="14"/>
      <c r="S32" s="14"/>
      <c r="T32" s="14">
        <v>1</v>
      </c>
      <c r="U32" s="14">
        <v>0</v>
      </c>
      <c r="V32" s="15"/>
      <c r="W32" s="15"/>
      <c r="X32" s="15">
        <v>1</v>
      </c>
      <c r="Y32" s="15">
        <v>1</v>
      </c>
      <c r="Z32" s="15">
        <v>1</v>
      </c>
      <c r="AA32" s="15"/>
      <c r="AB32" s="15">
        <v>1</v>
      </c>
      <c r="AC32" s="110"/>
      <c r="AD32" s="110"/>
    </row>
    <row r="33" spans="1:30" ht="15.75" x14ac:dyDescent="0.25">
      <c r="A33" s="11">
        <v>30</v>
      </c>
      <c r="B33" s="111" t="s">
        <v>53</v>
      </c>
      <c r="C33" s="1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1</v>
      </c>
      <c r="O33" s="14">
        <v>0</v>
      </c>
      <c r="P33" s="14"/>
      <c r="Q33" s="14"/>
      <c r="R33" s="14"/>
      <c r="S33" s="14"/>
      <c r="T33" s="14">
        <v>1</v>
      </c>
      <c r="U33" s="14">
        <v>0</v>
      </c>
      <c r="V33" s="15"/>
      <c r="W33" s="15"/>
      <c r="X33" s="15">
        <v>1</v>
      </c>
      <c r="Y33" s="15">
        <v>1</v>
      </c>
      <c r="Z33" s="15">
        <v>1</v>
      </c>
      <c r="AA33" s="15"/>
      <c r="AB33" s="15">
        <v>1</v>
      </c>
      <c r="AC33" s="110"/>
      <c r="AD33" s="110"/>
    </row>
    <row r="34" spans="1:30" ht="15.75" x14ac:dyDescent="0.25">
      <c r="A34" s="11">
        <v>31</v>
      </c>
      <c r="B34" s="111" t="s">
        <v>54</v>
      </c>
      <c r="C34" s="1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>
        <v>1</v>
      </c>
      <c r="O34" s="14">
        <v>0</v>
      </c>
      <c r="P34" s="14"/>
      <c r="Q34" s="14"/>
      <c r="R34" s="14"/>
      <c r="S34" s="14"/>
      <c r="T34" s="14">
        <v>1</v>
      </c>
      <c r="U34" s="14">
        <v>0</v>
      </c>
      <c r="V34" s="15"/>
      <c r="W34" s="15"/>
      <c r="X34" s="15">
        <v>1</v>
      </c>
      <c r="Y34" s="15">
        <v>1</v>
      </c>
      <c r="Z34" s="15">
        <v>0</v>
      </c>
      <c r="AA34" s="15"/>
      <c r="AB34" s="15"/>
      <c r="AC34" s="110"/>
      <c r="AD34" s="110"/>
    </row>
    <row r="35" spans="1:30" ht="15.75" x14ac:dyDescent="0.25">
      <c r="A35" s="11">
        <v>32</v>
      </c>
      <c r="B35" s="111" t="s">
        <v>55</v>
      </c>
      <c r="C35" s="1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>
        <v>1</v>
      </c>
      <c r="O35" s="14">
        <v>0</v>
      </c>
      <c r="P35" s="14"/>
      <c r="Q35" s="14"/>
      <c r="R35" s="14"/>
      <c r="S35" s="14"/>
      <c r="T35" s="14">
        <v>1</v>
      </c>
      <c r="U35" s="14">
        <v>0</v>
      </c>
      <c r="V35" s="15"/>
      <c r="W35" s="15"/>
      <c r="X35" s="15">
        <v>1</v>
      </c>
      <c r="Y35" s="15">
        <v>1</v>
      </c>
      <c r="Z35" s="15">
        <v>0</v>
      </c>
      <c r="AA35" s="15"/>
      <c r="AB35" s="15"/>
      <c r="AC35" s="110"/>
      <c r="AD35" s="110"/>
    </row>
    <row r="36" spans="1:30" ht="15.75" x14ac:dyDescent="0.25">
      <c r="A36" s="11">
        <v>33</v>
      </c>
      <c r="B36" s="111" t="s">
        <v>56</v>
      </c>
      <c r="C36" s="111"/>
      <c r="D36" s="14"/>
      <c r="E36" s="14"/>
      <c r="F36" s="14">
        <v>1</v>
      </c>
      <c r="G36" s="14"/>
      <c r="H36" s="14"/>
      <c r="I36" s="14"/>
      <c r="J36" s="14"/>
      <c r="K36" s="14"/>
      <c r="L36" s="14"/>
      <c r="M36" s="14"/>
      <c r="N36" s="14">
        <v>1</v>
      </c>
      <c r="O36" s="14">
        <v>0</v>
      </c>
      <c r="P36" s="14"/>
      <c r="Q36" s="14"/>
      <c r="R36" s="14"/>
      <c r="S36" s="14"/>
      <c r="T36" s="14">
        <v>1</v>
      </c>
      <c r="U36" s="14">
        <v>0</v>
      </c>
      <c r="V36" s="15"/>
      <c r="W36" s="15"/>
      <c r="X36" s="15">
        <v>1</v>
      </c>
      <c r="Y36" s="15">
        <v>0</v>
      </c>
      <c r="Z36" s="15">
        <v>0</v>
      </c>
      <c r="AA36" s="15"/>
      <c r="AB36" s="15"/>
      <c r="AC36" s="110"/>
      <c r="AD36" s="110"/>
    </row>
    <row r="37" spans="1:30" ht="15.75" x14ac:dyDescent="0.25">
      <c r="A37" s="11">
        <v>34</v>
      </c>
      <c r="B37" s="111" t="s">
        <v>57</v>
      </c>
      <c r="C37" s="1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</v>
      </c>
      <c r="O37" s="14">
        <v>0</v>
      </c>
      <c r="P37" s="14"/>
      <c r="Q37" s="14"/>
      <c r="R37" s="14"/>
      <c r="S37" s="14"/>
      <c r="T37" s="14">
        <v>1</v>
      </c>
      <c r="U37" s="14">
        <v>0</v>
      </c>
      <c r="V37" s="15"/>
      <c r="W37" s="15"/>
      <c r="X37" s="15">
        <v>1</v>
      </c>
      <c r="Y37" s="15">
        <v>0</v>
      </c>
      <c r="Z37" s="15">
        <v>0</v>
      </c>
      <c r="AA37" s="15"/>
      <c r="AB37" s="15"/>
      <c r="AC37" s="110"/>
      <c r="AD37" s="110"/>
    </row>
    <row r="38" spans="1:30" ht="15.75" x14ac:dyDescent="0.25">
      <c r="A38" s="11">
        <v>35</v>
      </c>
      <c r="B38" s="111" t="s">
        <v>58</v>
      </c>
      <c r="C38" s="1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>
        <v>1</v>
      </c>
      <c r="O38" s="14">
        <v>0</v>
      </c>
      <c r="P38" s="14"/>
      <c r="Q38" s="14"/>
      <c r="R38" s="14"/>
      <c r="S38" s="14"/>
      <c r="T38" s="14">
        <v>1</v>
      </c>
      <c r="U38" s="14">
        <v>0</v>
      </c>
      <c r="V38" s="15"/>
      <c r="W38" s="15"/>
      <c r="X38" s="15">
        <v>1</v>
      </c>
      <c r="Y38" s="15">
        <v>0</v>
      </c>
      <c r="Z38" s="15">
        <v>0</v>
      </c>
      <c r="AA38" s="15"/>
      <c r="AB38" s="15"/>
      <c r="AC38" s="110"/>
      <c r="AD38" s="110"/>
    </row>
    <row r="39" spans="1:30" ht="18.75" x14ac:dyDescent="0.25">
      <c r="A39" s="11"/>
      <c r="B39" s="108" t="s">
        <v>59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10"/>
      <c r="AD39" s="110"/>
    </row>
    <row r="40" spans="1:30" ht="15.75" x14ac:dyDescent="0.25">
      <c r="A40" s="11">
        <v>36</v>
      </c>
      <c r="B40" s="109" t="s">
        <v>60</v>
      </c>
      <c r="C40" s="109"/>
      <c r="D40" s="12"/>
      <c r="E40" s="12"/>
      <c r="F40" s="12">
        <v>1</v>
      </c>
      <c r="G40" s="12"/>
      <c r="H40" s="12">
        <v>1</v>
      </c>
      <c r="I40" s="12"/>
      <c r="J40" s="12">
        <v>1</v>
      </c>
      <c r="K40" s="12"/>
      <c r="L40" s="12">
        <v>1</v>
      </c>
      <c r="M40" s="12"/>
      <c r="N40" s="12"/>
      <c r="O40" s="12">
        <v>1</v>
      </c>
      <c r="P40" s="12">
        <v>1</v>
      </c>
      <c r="Q40" s="12"/>
      <c r="R40" s="12">
        <v>1</v>
      </c>
      <c r="S40" s="12"/>
      <c r="T40" s="12"/>
      <c r="U40" s="12">
        <v>1</v>
      </c>
      <c r="V40" s="13"/>
      <c r="W40" s="13">
        <v>1</v>
      </c>
      <c r="X40" s="13">
        <v>1</v>
      </c>
      <c r="Y40" s="13">
        <v>1</v>
      </c>
      <c r="Z40" s="13">
        <v>0</v>
      </c>
      <c r="AA40" s="13">
        <v>1</v>
      </c>
      <c r="AB40" s="13"/>
      <c r="AC40" s="110"/>
      <c r="AD40" s="110"/>
    </row>
    <row r="41" spans="1:30" ht="15.75" x14ac:dyDescent="0.25">
      <c r="A41" s="11">
        <v>37</v>
      </c>
      <c r="B41" s="109" t="s">
        <v>61</v>
      </c>
      <c r="C41" s="109"/>
      <c r="D41" s="12"/>
      <c r="E41" s="12"/>
      <c r="F41" s="12">
        <v>1</v>
      </c>
      <c r="G41" s="12"/>
      <c r="H41" s="12">
        <v>1</v>
      </c>
      <c r="I41" s="12"/>
      <c r="J41" s="12" t="s">
        <v>22</v>
      </c>
      <c r="K41" s="12"/>
      <c r="L41" s="12" t="s">
        <v>22</v>
      </c>
      <c r="M41" s="12"/>
      <c r="N41" s="12"/>
      <c r="O41" s="12">
        <v>1</v>
      </c>
      <c r="P41" s="12"/>
      <c r="Q41" s="12"/>
      <c r="R41" s="12" t="s">
        <v>22</v>
      </c>
      <c r="S41" s="12"/>
      <c r="T41" s="12"/>
      <c r="U41" s="12">
        <v>1</v>
      </c>
      <c r="V41" s="13"/>
      <c r="W41" s="13"/>
      <c r="X41" s="13">
        <v>1</v>
      </c>
      <c r="Y41" s="13">
        <v>1</v>
      </c>
      <c r="Z41" s="13">
        <v>0</v>
      </c>
      <c r="AA41" s="13">
        <v>0</v>
      </c>
      <c r="AB41" s="13"/>
      <c r="AC41" s="110"/>
      <c r="AD41" s="110"/>
    </row>
    <row r="42" spans="1:30" ht="15.75" x14ac:dyDescent="0.25">
      <c r="A42" s="11">
        <v>38</v>
      </c>
      <c r="B42" s="111" t="s">
        <v>62</v>
      </c>
      <c r="C42" s="111"/>
      <c r="D42" s="14"/>
      <c r="E42" s="14"/>
      <c r="F42" s="14">
        <v>1</v>
      </c>
      <c r="G42" s="14"/>
      <c r="H42" s="14">
        <v>1</v>
      </c>
      <c r="I42" s="14"/>
      <c r="J42" s="14">
        <v>1</v>
      </c>
      <c r="K42" s="14"/>
      <c r="L42" s="14">
        <v>1</v>
      </c>
      <c r="M42" s="14"/>
      <c r="N42" s="14"/>
      <c r="O42" s="14">
        <v>1</v>
      </c>
      <c r="P42" s="14">
        <v>1</v>
      </c>
      <c r="Q42" s="14"/>
      <c r="R42" s="14">
        <v>1</v>
      </c>
      <c r="S42" s="14"/>
      <c r="T42" s="14"/>
      <c r="U42" s="14">
        <v>1</v>
      </c>
      <c r="V42" s="15"/>
      <c r="W42" s="15">
        <v>1</v>
      </c>
      <c r="X42" s="15">
        <v>1</v>
      </c>
      <c r="Y42" s="15">
        <v>1</v>
      </c>
      <c r="Z42" s="15">
        <v>1</v>
      </c>
      <c r="AA42" s="15">
        <v>1</v>
      </c>
      <c r="AB42" s="15"/>
      <c r="AC42" s="110"/>
      <c r="AD42" s="110"/>
    </row>
    <row r="43" spans="1:30" ht="15.75" x14ac:dyDescent="0.25">
      <c r="A43" s="11">
        <v>39</v>
      </c>
      <c r="B43" s="111" t="s">
        <v>63</v>
      </c>
      <c r="C43" s="111"/>
      <c r="D43" s="14" t="s">
        <v>22</v>
      </c>
      <c r="E43" s="14"/>
      <c r="F43" s="14">
        <v>1</v>
      </c>
      <c r="G43" s="14"/>
      <c r="H43" s="14">
        <v>1</v>
      </c>
      <c r="I43" s="14"/>
      <c r="J43" s="14"/>
      <c r="K43" s="14"/>
      <c r="L43" s="14">
        <v>1</v>
      </c>
      <c r="M43" s="14"/>
      <c r="N43" s="14"/>
      <c r="O43" s="14">
        <v>1</v>
      </c>
      <c r="P43" s="14"/>
      <c r="Q43" s="14"/>
      <c r="R43" s="14"/>
      <c r="S43" s="14"/>
      <c r="T43" s="14">
        <v>1</v>
      </c>
      <c r="U43" s="14">
        <v>0</v>
      </c>
      <c r="V43" s="15"/>
      <c r="W43" s="15"/>
      <c r="X43" s="15">
        <v>1</v>
      </c>
      <c r="Y43" s="15">
        <v>1</v>
      </c>
      <c r="Z43" s="15">
        <v>0</v>
      </c>
      <c r="AA43" s="15"/>
      <c r="AB43" s="15"/>
      <c r="AC43" s="110"/>
      <c r="AD43" s="110"/>
    </row>
    <row r="44" spans="1:30" ht="24.75" customHeight="1" x14ac:dyDescent="0.25">
      <c r="A44" s="11">
        <v>40</v>
      </c>
      <c r="B44" s="111" t="s">
        <v>64</v>
      </c>
      <c r="C44" s="111"/>
      <c r="D44" s="14" t="s">
        <v>22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>
        <v>1</v>
      </c>
      <c r="P44" s="14"/>
      <c r="Q44" s="14"/>
      <c r="R44" s="14"/>
      <c r="S44" s="14"/>
      <c r="T44" s="14">
        <v>1</v>
      </c>
      <c r="U44" s="14">
        <v>0</v>
      </c>
      <c r="V44" s="15"/>
      <c r="W44" s="15"/>
      <c r="X44" s="15">
        <v>1</v>
      </c>
      <c r="Y44" s="15">
        <v>0</v>
      </c>
      <c r="Z44" s="15">
        <v>0</v>
      </c>
      <c r="AA44" s="15"/>
      <c r="AB44" s="15"/>
      <c r="AC44" s="110"/>
      <c r="AD44" s="110"/>
    </row>
    <row r="45" spans="1:30" ht="18.75" x14ac:dyDescent="0.25">
      <c r="B45" s="108" t="s">
        <v>65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10"/>
      <c r="AD45" s="110"/>
    </row>
    <row r="46" spans="1:30" ht="15.75" x14ac:dyDescent="0.25">
      <c r="A46" s="11">
        <v>41</v>
      </c>
      <c r="B46" s="109" t="s">
        <v>66</v>
      </c>
      <c r="C46" s="109"/>
      <c r="D46" s="14"/>
      <c r="E46" s="14"/>
      <c r="F46" s="14">
        <v>1</v>
      </c>
      <c r="G46" s="14"/>
      <c r="H46" s="14"/>
      <c r="I46" s="14">
        <v>1</v>
      </c>
      <c r="J46" s="14">
        <v>1</v>
      </c>
      <c r="K46" s="14"/>
      <c r="L46" s="14">
        <v>1</v>
      </c>
      <c r="M46" s="14"/>
      <c r="N46" s="14"/>
      <c r="O46" s="14">
        <v>1</v>
      </c>
      <c r="P46" s="14">
        <v>1</v>
      </c>
      <c r="Q46" s="14"/>
      <c r="R46" s="14">
        <v>1</v>
      </c>
      <c r="S46" s="14"/>
      <c r="T46" s="14" t="s">
        <v>22</v>
      </c>
      <c r="U46" s="14">
        <v>1</v>
      </c>
      <c r="V46" s="15"/>
      <c r="W46" s="15">
        <v>1</v>
      </c>
      <c r="X46" s="15">
        <v>1</v>
      </c>
      <c r="Y46" s="15">
        <v>1</v>
      </c>
      <c r="Z46" s="15">
        <v>1</v>
      </c>
      <c r="AA46" s="15">
        <v>1</v>
      </c>
      <c r="AB46" s="15"/>
      <c r="AC46" s="110"/>
      <c r="AD46" s="110"/>
    </row>
    <row r="47" spans="1:30" ht="15.75" x14ac:dyDescent="0.25">
      <c r="A47" s="11">
        <v>42</v>
      </c>
      <c r="B47" s="109" t="s">
        <v>67</v>
      </c>
      <c r="C47" s="109"/>
      <c r="D47" s="14" t="s">
        <v>22</v>
      </c>
      <c r="E47" s="14"/>
      <c r="F47" s="14">
        <v>1</v>
      </c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>
        <v>1</v>
      </c>
      <c r="P47" s="14">
        <v>1</v>
      </c>
      <c r="Q47" s="14"/>
      <c r="R47" s="14">
        <v>1</v>
      </c>
      <c r="S47" s="14"/>
      <c r="T47" s="14"/>
      <c r="U47" s="14">
        <v>1</v>
      </c>
      <c r="V47" s="15"/>
      <c r="W47" s="15">
        <v>1</v>
      </c>
      <c r="X47" s="15">
        <v>1</v>
      </c>
      <c r="Y47" s="15">
        <v>1</v>
      </c>
      <c r="Z47" s="15">
        <v>1</v>
      </c>
      <c r="AA47" s="15">
        <v>1</v>
      </c>
      <c r="AB47" s="15"/>
      <c r="AC47" s="110"/>
      <c r="AD47" s="110"/>
    </row>
    <row r="48" spans="1:30" ht="18.75" x14ac:dyDescent="0.25">
      <c r="A48" s="11"/>
      <c r="B48" s="108" t="s">
        <v>68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10"/>
      <c r="AD48" s="110"/>
    </row>
    <row r="49" spans="1:30" ht="15.75" x14ac:dyDescent="0.25">
      <c r="A49" s="11">
        <v>43</v>
      </c>
      <c r="B49" s="109" t="s">
        <v>69</v>
      </c>
      <c r="C49" s="109"/>
      <c r="D49" s="14"/>
      <c r="E49" s="14"/>
      <c r="F49" s="14" t="s">
        <v>22</v>
      </c>
      <c r="G49" s="14">
        <v>1</v>
      </c>
      <c r="H49" s="14" t="s">
        <v>22</v>
      </c>
      <c r="I49" s="14">
        <v>1</v>
      </c>
      <c r="J49" s="14" t="s">
        <v>70</v>
      </c>
      <c r="K49" s="14"/>
      <c r="L49" s="14">
        <v>1</v>
      </c>
      <c r="M49" s="14"/>
      <c r="N49" s="14" t="s">
        <v>22</v>
      </c>
      <c r="O49" s="14">
        <v>1</v>
      </c>
      <c r="P49" s="14">
        <v>1</v>
      </c>
      <c r="Q49" s="14"/>
      <c r="R49" s="14">
        <v>1</v>
      </c>
      <c r="S49" s="14"/>
      <c r="T49" s="14"/>
      <c r="U49" s="14">
        <v>1</v>
      </c>
      <c r="V49" s="15"/>
      <c r="W49" s="15">
        <v>1</v>
      </c>
      <c r="X49" s="15">
        <v>1</v>
      </c>
      <c r="Y49" s="15" t="s">
        <v>25</v>
      </c>
      <c r="Z49" s="15">
        <v>0</v>
      </c>
      <c r="AA49" s="15">
        <v>1</v>
      </c>
      <c r="AB49" s="15"/>
      <c r="AC49" s="110"/>
      <c r="AD49" s="110"/>
    </row>
    <row r="50" spans="1:30" ht="19.5" customHeight="1" x14ac:dyDescent="0.25">
      <c r="A50" s="11">
        <v>44</v>
      </c>
      <c r="B50" s="109" t="s">
        <v>71</v>
      </c>
      <c r="C50" s="109"/>
      <c r="D50" s="14" t="s">
        <v>22</v>
      </c>
      <c r="E50" s="14"/>
      <c r="F50" s="14" t="s">
        <v>22</v>
      </c>
      <c r="G50" s="14">
        <v>1</v>
      </c>
      <c r="H50" s="14" t="s">
        <v>22</v>
      </c>
      <c r="I50" s="14">
        <v>1</v>
      </c>
      <c r="J50" s="14">
        <v>1</v>
      </c>
      <c r="K50" s="14"/>
      <c r="L50" s="14">
        <v>1</v>
      </c>
      <c r="M50" s="14"/>
      <c r="N50" s="14"/>
      <c r="O50" s="14">
        <v>1</v>
      </c>
      <c r="P50" s="14">
        <v>1</v>
      </c>
      <c r="Q50" s="14"/>
      <c r="R50" s="14">
        <v>1</v>
      </c>
      <c r="S50" s="14"/>
      <c r="T50" s="14" t="s">
        <v>22</v>
      </c>
      <c r="U50" s="14">
        <v>1</v>
      </c>
      <c r="V50" s="15"/>
      <c r="W50" s="15">
        <v>1</v>
      </c>
      <c r="X50" s="15">
        <v>1</v>
      </c>
      <c r="Y50" s="15">
        <v>0</v>
      </c>
      <c r="Z50" s="15">
        <v>1</v>
      </c>
      <c r="AA50" s="15">
        <v>1</v>
      </c>
      <c r="AB50" s="15"/>
      <c r="AC50" s="110"/>
      <c r="AD50" s="110"/>
    </row>
    <row r="51" spans="1:30" ht="15.75" x14ac:dyDescent="0.25">
      <c r="A51" s="11">
        <v>45</v>
      </c>
      <c r="B51" s="109" t="s">
        <v>72</v>
      </c>
      <c r="C51" s="109"/>
      <c r="D51" s="14" t="s">
        <v>22</v>
      </c>
      <c r="E51" s="14"/>
      <c r="F51" s="14" t="s">
        <v>22</v>
      </c>
      <c r="G51" s="14">
        <v>1</v>
      </c>
      <c r="H51" s="14" t="s">
        <v>22</v>
      </c>
      <c r="I51" s="14">
        <v>1</v>
      </c>
      <c r="J51" s="14">
        <v>1</v>
      </c>
      <c r="K51" s="14"/>
      <c r="L51" s="14">
        <v>1</v>
      </c>
      <c r="M51" s="14"/>
      <c r="N51" s="14"/>
      <c r="O51" s="14">
        <v>1</v>
      </c>
      <c r="P51" s="14">
        <v>1</v>
      </c>
      <c r="Q51" s="14"/>
      <c r="R51" s="14">
        <v>1</v>
      </c>
      <c r="S51" s="14"/>
      <c r="T51" s="14" t="s">
        <v>22</v>
      </c>
      <c r="U51" s="14">
        <v>1</v>
      </c>
      <c r="V51" s="15"/>
      <c r="W51" s="15">
        <v>1</v>
      </c>
      <c r="X51" s="15">
        <v>1</v>
      </c>
      <c r="Y51" s="15">
        <v>0</v>
      </c>
      <c r="Z51" s="15">
        <v>0</v>
      </c>
      <c r="AA51" s="15">
        <v>1</v>
      </c>
      <c r="AB51" s="15"/>
      <c r="AC51" s="110"/>
      <c r="AD51" s="110"/>
    </row>
    <row r="52" spans="1:30" ht="18.75" x14ac:dyDescent="0.25">
      <c r="A52" s="11"/>
      <c r="B52" s="108" t="s">
        <v>73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10"/>
      <c r="AD52" s="110"/>
    </row>
    <row r="53" spans="1:30" ht="18" customHeight="1" x14ac:dyDescent="0.25">
      <c r="A53" s="11">
        <v>46</v>
      </c>
      <c r="B53" s="109" t="s">
        <v>74</v>
      </c>
      <c r="C53" s="109"/>
      <c r="D53" s="14"/>
      <c r="E53" s="14"/>
      <c r="F53" s="14">
        <v>1</v>
      </c>
      <c r="G53" s="14" t="s">
        <v>22</v>
      </c>
      <c r="H53" s="14">
        <v>1</v>
      </c>
      <c r="I53" s="14" t="s">
        <v>22</v>
      </c>
      <c r="J53" s="14"/>
      <c r="K53" s="14"/>
      <c r="L53" s="14">
        <v>1</v>
      </c>
      <c r="M53" s="14"/>
      <c r="N53" s="14" t="s">
        <v>22</v>
      </c>
      <c r="O53" s="14">
        <v>1</v>
      </c>
      <c r="P53" s="14"/>
      <c r="Q53" s="14"/>
      <c r="R53" s="14"/>
      <c r="S53" s="14"/>
      <c r="T53" s="14" t="s">
        <v>22</v>
      </c>
      <c r="U53" s="14">
        <v>1</v>
      </c>
      <c r="V53" s="15"/>
      <c r="W53" s="15"/>
      <c r="X53" s="15">
        <v>1</v>
      </c>
      <c r="Y53" s="15">
        <v>1</v>
      </c>
      <c r="Z53" s="15">
        <v>0</v>
      </c>
      <c r="AA53" s="15">
        <v>0</v>
      </c>
      <c r="AB53" s="15"/>
      <c r="AC53" s="110"/>
      <c r="AD53" s="110"/>
    </row>
    <row r="54" spans="1:30" ht="15.75" x14ac:dyDescent="0.25">
      <c r="A54" s="11">
        <v>47</v>
      </c>
      <c r="B54" s="109" t="s">
        <v>75</v>
      </c>
      <c r="C54" s="109"/>
      <c r="D54" s="14"/>
      <c r="E54" s="14"/>
      <c r="F54" s="14">
        <v>1</v>
      </c>
      <c r="G54" s="14"/>
      <c r="H54" s="14">
        <v>1</v>
      </c>
      <c r="I54" s="14" t="s">
        <v>22</v>
      </c>
      <c r="J54" s="14">
        <v>1</v>
      </c>
      <c r="K54" s="14"/>
      <c r="L54" s="14">
        <v>1</v>
      </c>
      <c r="M54" s="14"/>
      <c r="N54" s="14" t="s">
        <v>22</v>
      </c>
      <c r="O54" s="14">
        <v>1</v>
      </c>
      <c r="P54" s="14">
        <v>1</v>
      </c>
      <c r="Q54" s="14"/>
      <c r="R54" s="14">
        <v>1</v>
      </c>
      <c r="S54" s="14"/>
      <c r="T54" s="14" t="s">
        <v>22</v>
      </c>
      <c r="U54" s="14">
        <v>1</v>
      </c>
      <c r="V54" s="15"/>
      <c r="W54" s="15">
        <v>1</v>
      </c>
      <c r="X54" s="15">
        <v>1</v>
      </c>
      <c r="Y54" s="15">
        <v>1</v>
      </c>
      <c r="Z54" s="15">
        <v>1</v>
      </c>
      <c r="AA54" s="15">
        <v>1</v>
      </c>
      <c r="AB54" s="15"/>
      <c r="AC54" s="110"/>
      <c r="AD54" s="110"/>
    </row>
    <row r="55" spans="1:30" ht="15.75" x14ac:dyDescent="0.25">
      <c r="A55" s="11">
        <v>48</v>
      </c>
      <c r="B55" s="109" t="s">
        <v>76</v>
      </c>
      <c r="C55" s="109"/>
      <c r="D55" s="14"/>
      <c r="E55" s="14"/>
      <c r="F55" s="14">
        <v>1</v>
      </c>
      <c r="G55" s="14"/>
      <c r="H55" s="14">
        <v>1</v>
      </c>
      <c r="I55" s="14"/>
      <c r="J55" s="14"/>
      <c r="K55" s="14"/>
      <c r="L55" s="14">
        <v>1</v>
      </c>
      <c r="M55" s="14"/>
      <c r="N55" s="14" t="s">
        <v>22</v>
      </c>
      <c r="O55" s="14">
        <v>1</v>
      </c>
      <c r="P55" s="14"/>
      <c r="Q55" s="14"/>
      <c r="R55" s="14"/>
      <c r="S55" s="14"/>
      <c r="T55" s="14" t="s">
        <v>22</v>
      </c>
      <c r="U55" s="14">
        <v>1</v>
      </c>
      <c r="V55" s="15"/>
      <c r="W55" s="15"/>
      <c r="X55" s="15">
        <v>1</v>
      </c>
      <c r="Y55" s="15">
        <v>1</v>
      </c>
      <c r="Z55" s="15">
        <v>0</v>
      </c>
      <c r="AA55" s="15"/>
      <c r="AB55" s="15"/>
      <c r="AC55" s="110"/>
      <c r="AD55" s="110"/>
    </row>
    <row r="56" spans="1:30" ht="15.75" x14ac:dyDescent="0.25">
      <c r="A56" s="11">
        <v>49</v>
      </c>
      <c r="B56" s="109" t="s">
        <v>24</v>
      </c>
      <c r="C56" s="109"/>
      <c r="D56" s="14"/>
      <c r="E56" s="14"/>
      <c r="F56" s="14">
        <v>1</v>
      </c>
      <c r="G56" s="14"/>
      <c r="H56" s="14">
        <v>1</v>
      </c>
      <c r="I56" s="14"/>
      <c r="J56" s="14">
        <v>1</v>
      </c>
      <c r="K56" s="14"/>
      <c r="L56" s="14">
        <v>1</v>
      </c>
      <c r="M56" s="14"/>
      <c r="N56" s="14" t="s">
        <v>22</v>
      </c>
      <c r="O56" s="14">
        <v>1</v>
      </c>
      <c r="P56" s="14">
        <v>1</v>
      </c>
      <c r="Q56" s="14"/>
      <c r="R56" s="14">
        <v>1</v>
      </c>
      <c r="S56" s="14"/>
      <c r="T56" s="14" t="s">
        <v>22</v>
      </c>
      <c r="U56" s="14">
        <v>1</v>
      </c>
      <c r="V56" s="15"/>
      <c r="W56" s="15">
        <v>1</v>
      </c>
      <c r="X56" s="15">
        <v>1</v>
      </c>
      <c r="Y56" s="15">
        <v>1</v>
      </c>
      <c r="Z56" s="15">
        <v>1</v>
      </c>
      <c r="AA56" s="15">
        <v>1</v>
      </c>
      <c r="AB56" s="15"/>
      <c r="AC56" s="110"/>
      <c r="AD56" s="110"/>
    </row>
    <row r="57" spans="1:30" ht="16.5" customHeight="1" x14ac:dyDescent="0.25">
      <c r="A57" s="11">
        <v>50</v>
      </c>
      <c r="B57" s="111" t="s">
        <v>77</v>
      </c>
      <c r="C57" s="111"/>
      <c r="D57" s="14" t="s">
        <v>22</v>
      </c>
      <c r="E57" s="14"/>
      <c r="F57" s="14"/>
      <c r="G57" s="14"/>
      <c r="H57" s="14"/>
      <c r="I57" s="14"/>
      <c r="J57" s="14"/>
      <c r="K57" s="14"/>
      <c r="L57" s="14"/>
      <c r="M57" s="14"/>
      <c r="N57" s="14" t="s">
        <v>22</v>
      </c>
      <c r="O57" s="14">
        <v>1</v>
      </c>
      <c r="P57" s="14"/>
      <c r="Q57" s="14"/>
      <c r="R57" s="14"/>
      <c r="S57" s="14"/>
      <c r="T57" s="14" t="s">
        <v>22</v>
      </c>
      <c r="U57" s="14">
        <v>1</v>
      </c>
      <c r="V57" s="15"/>
      <c r="W57" s="15"/>
      <c r="X57" s="15">
        <v>0</v>
      </c>
      <c r="Y57" s="15">
        <v>1</v>
      </c>
      <c r="Z57" s="15">
        <v>0</v>
      </c>
      <c r="AA57" s="15"/>
      <c r="AB57" s="15"/>
      <c r="AC57" s="110"/>
      <c r="AD57" s="110"/>
    </row>
    <row r="58" spans="1:30" ht="15.75" x14ac:dyDescent="0.25">
      <c r="A58" s="11">
        <v>51</v>
      </c>
      <c r="B58" s="111" t="s">
        <v>78</v>
      </c>
      <c r="C58" s="111"/>
      <c r="D58" s="14" t="s">
        <v>22</v>
      </c>
      <c r="E58" s="14"/>
      <c r="F58" s="14"/>
      <c r="G58" s="14"/>
      <c r="H58" s="14"/>
      <c r="I58" s="14"/>
      <c r="J58" s="14"/>
      <c r="K58" s="14"/>
      <c r="L58" s="14"/>
      <c r="M58" s="14"/>
      <c r="N58" s="14" t="s">
        <v>22</v>
      </c>
      <c r="O58" s="14">
        <v>1</v>
      </c>
      <c r="P58" s="14"/>
      <c r="Q58" s="14"/>
      <c r="R58" s="14"/>
      <c r="S58" s="14"/>
      <c r="T58" s="14" t="s">
        <v>22</v>
      </c>
      <c r="U58" s="14">
        <v>1</v>
      </c>
      <c r="V58" s="15"/>
      <c r="W58" s="15"/>
      <c r="X58" s="15">
        <v>1</v>
      </c>
      <c r="Y58" s="15">
        <v>0</v>
      </c>
      <c r="Z58" s="15">
        <v>0</v>
      </c>
      <c r="AA58" s="15"/>
      <c r="AB58" s="15"/>
      <c r="AC58" s="110"/>
      <c r="AD58" s="110"/>
    </row>
    <row r="59" spans="1:30" ht="18.75" x14ac:dyDescent="0.25">
      <c r="A59" s="11"/>
      <c r="B59" s="108" t="s">
        <v>79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10"/>
      <c r="AD59" s="110"/>
    </row>
    <row r="60" spans="1:30" ht="15.75" x14ac:dyDescent="0.25">
      <c r="A60" s="11">
        <v>52</v>
      </c>
      <c r="B60" s="109" t="s">
        <v>80</v>
      </c>
      <c r="C60" s="109"/>
      <c r="D60" s="14"/>
      <c r="E60" s="14"/>
      <c r="F60" s="14">
        <v>1</v>
      </c>
      <c r="G60" s="14"/>
      <c r="H60" s="14"/>
      <c r="I60" s="14">
        <v>1</v>
      </c>
      <c r="J60" s="14"/>
      <c r="K60" s="14"/>
      <c r="L60" s="14"/>
      <c r="M60" s="14"/>
      <c r="N60" s="14" t="s">
        <v>22</v>
      </c>
      <c r="O60" s="14">
        <v>1</v>
      </c>
      <c r="P60" s="14"/>
      <c r="Q60" s="14"/>
      <c r="R60" s="14"/>
      <c r="S60" s="14"/>
      <c r="T60" s="14" t="s">
        <v>22</v>
      </c>
      <c r="U60" s="14">
        <v>1</v>
      </c>
      <c r="V60" s="15"/>
      <c r="W60" s="15"/>
      <c r="X60" s="15">
        <v>1</v>
      </c>
      <c r="Y60" s="15">
        <v>1</v>
      </c>
      <c r="Z60" s="15">
        <v>0</v>
      </c>
      <c r="AA60" s="15"/>
      <c r="AB60" s="15"/>
      <c r="AC60" s="110"/>
      <c r="AD60" s="110"/>
    </row>
    <row r="61" spans="1:30" ht="15.75" x14ac:dyDescent="0.25">
      <c r="A61" s="11">
        <v>53</v>
      </c>
      <c r="B61" s="111" t="s">
        <v>81</v>
      </c>
      <c r="C61" s="111"/>
      <c r="D61" s="14" t="s">
        <v>22</v>
      </c>
      <c r="E61" s="14"/>
      <c r="F61" s="14"/>
      <c r="G61" s="14"/>
      <c r="H61" s="14"/>
      <c r="I61" s="14"/>
      <c r="J61" s="14"/>
      <c r="K61" s="14"/>
      <c r="L61" s="14"/>
      <c r="M61" s="14"/>
      <c r="N61" s="14" t="s">
        <v>22</v>
      </c>
      <c r="O61" s="14">
        <v>1</v>
      </c>
      <c r="P61" s="14"/>
      <c r="Q61" s="14"/>
      <c r="R61" s="14"/>
      <c r="S61" s="14"/>
      <c r="T61" s="14" t="s">
        <v>22</v>
      </c>
      <c r="U61" s="14">
        <v>1</v>
      </c>
      <c r="V61" s="15"/>
      <c r="W61" s="15"/>
      <c r="X61" s="15">
        <v>1</v>
      </c>
      <c r="Y61" s="15">
        <v>1</v>
      </c>
      <c r="Z61" s="15">
        <v>0</v>
      </c>
      <c r="AA61" s="15"/>
      <c r="AB61" s="15"/>
      <c r="AC61" s="110"/>
      <c r="AD61" s="110"/>
    </row>
    <row r="62" spans="1:30" ht="18.75" x14ac:dyDescent="0.25">
      <c r="A62" s="11"/>
      <c r="B62" s="108" t="s">
        <v>82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10"/>
      <c r="AD62" s="110"/>
    </row>
    <row r="63" spans="1:30" ht="15.75" x14ac:dyDescent="0.25">
      <c r="A63" s="11">
        <v>54</v>
      </c>
      <c r="B63" s="109" t="s">
        <v>83</v>
      </c>
      <c r="C63" s="109"/>
      <c r="D63" s="14" t="s">
        <v>22</v>
      </c>
      <c r="E63" s="14"/>
      <c r="F63" s="14">
        <v>1</v>
      </c>
      <c r="G63" s="14"/>
      <c r="H63" s="14" t="s">
        <v>22</v>
      </c>
      <c r="I63" s="14">
        <v>1</v>
      </c>
      <c r="J63" s="14">
        <v>1</v>
      </c>
      <c r="K63" s="14"/>
      <c r="L63" s="14">
        <v>1</v>
      </c>
      <c r="M63" s="14"/>
      <c r="N63" s="14"/>
      <c r="O63" s="14">
        <v>1</v>
      </c>
      <c r="P63" s="14">
        <v>1</v>
      </c>
      <c r="Q63" s="14"/>
      <c r="R63" s="14">
        <v>1</v>
      </c>
      <c r="S63" s="14"/>
      <c r="T63" s="14" t="s">
        <v>22</v>
      </c>
      <c r="U63" s="14">
        <v>1</v>
      </c>
      <c r="V63" s="15"/>
      <c r="W63" s="15">
        <v>1</v>
      </c>
      <c r="X63" s="15">
        <v>1</v>
      </c>
      <c r="Y63" s="15">
        <v>1</v>
      </c>
      <c r="Z63" s="15">
        <v>1</v>
      </c>
      <c r="AA63" s="15">
        <v>1</v>
      </c>
      <c r="AB63" s="15"/>
      <c r="AC63" s="110"/>
      <c r="AD63" s="110"/>
    </row>
    <row r="64" spans="1:30" ht="19.5" customHeight="1" x14ac:dyDescent="0.25">
      <c r="A64" s="11">
        <v>55</v>
      </c>
      <c r="B64" s="109" t="s">
        <v>84</v>
      </c>
      <c r="C64" s="109"/>
      <c r="D64" s="14" t="s">
        <v>22</v>
      </c>
      <c r="E64" s="14"/>
      <c r="F64" s="14">
        <v>1</v>
      </c>
      <c r="G64" s="14"/>
      <c r="H64" s="14" t="s">
        <v>22</v>
      </c>
      <c r="I64" s="14">
        <v>1</v>
      </c>
      <c r="J64" s="14">
        <v>1</v>
      </c>
      <c r="K64" s="14"/>
      <c r="L64" s="14">
        <v>1</v>
      </c>
      <c r="M64" s="14"/>
      <c r="N64" s="14"/>
      <c r="O64" s="14">
        <v>1</v>
      </c>
      <c r="P64" s="14">
        <v>1</v>
      </c>
      <c r="Q64" s="14"/>
      <c r="R64" s="14">
        <v>1</v>
      </c>
      <c r="S64" s="14"/>
      <c r="T64" s="14" t="s">
        <v>22</v>
      </c>
      <c r="U64" s="14">
        <v>1</v>
      </c>
      <c r="V64" s="15"/>
      <c r="W64" s="15">
        <v>1</v>
      </c>
      <c r="X64" s="15">
        <v>1</v>
      </c>
      <c r="Y64" s="15">
        <v>0</v>
      </c>
      <c r="Z64" s="15">
        <v>1</v>
      </c>
      <c r="AA64" s="15">
        <v>1</v>
      </c>
      <c r="AB64" s="15"/>
      <c r="AC64" s="110"/>
      <c r="AD64" s="110"/>
    </row>
    <row r="65" spans="1:30" ht="18.75" x14ac:dyDescent="0.25">
      <c r="A65" s="11"/>
      <c r="B65" s="108" t="s">
        <v>85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10"/>
      <c r="AD65" s="110"/>
    </row>
    <row r="66" spans="1:30" ht="15.75" x14ac:dyDescent="0.25">
      <c r="A66" s="11">
        <v>56</v>
      </c>
      <c r="B66" s="109" t="s">
        <v>83</v>
      </c>
      <c r="C66" s="109"/>
      <c r="D66" s="14"/>
      <c r="E66" s="14"/>
      <c r="F66" s="14">
        <v>1</v>
      </c>
      <c r="G66" s="14"/>
      <c r="H66" s="14">
        <v>1</v>
      </c>
      <c r="I66" s="14"/>
      <c r="J66" s="14"/>
      <c r="K66" s="14"/>
      <c r="L66" s="14">
        <v>1</v>
      </c>
      <c r="M66" s="14"/>
      <c r="N66" s="14"/>
      <c r="O66" s="14">
        <v>1</v>
      </c>
      <c r="P66" s="14"/>
      <c r="Q66" s="14"/>
      <c r="R66" s="14"/>
      <c r="S66" s="14"/>
      <c r="T66" s="14" t="s">
        <v>22</v>
      </c>
      <c r="U66" s="14" t="s">
        <v>22</v>
      </c>
      <c r="V66" s="15"/>
      <c r="W66" s="15"/>
      <c r="X66" s="15">
        <v>1</v>
      </c>
      <c r="Y66" s="15" t="s">
        <v>22</v>
      </c>
      <c r="Z66" s="15" t="s">
        <v>22</v>
      </c>
      <c r="AA66" s="15"/>
      <c r="AB66" s="15"/>
      <c r="AC66" s="110"/>
      <c r="AD66" s="110"/>
    </row>
    <row r="67" spans="1:30" ht="23.25" customHeight="1" x14ac:dyDescent="0.25">
      <c r="A67" s="11">
        <v>57</v>
      </c>
      <c r="B67" s="109" t="s">
        <v>86</v>
      </c>
      <c r="C67" s="109"/>
      <c r="D67" s="14"/>
      <c r="E67" s="14"/>
      <c r="F67" s="14">
        <v>1</v>
      </c>
      <c r="G67" s="14"/>
      <c r="H67" s="14">
        <v>1</v>
      </c>
      <c r="I67" s="14"/>
      <c r="J67" s="14"/>
      <c r="K67" s="14"/>
      <c r="L67" s="14"/>
      <c r="M67" s="14"/>
      <c r="N67" s="14"/>
      <c r="O67" s="14">
        <v>1</v>
      </c>
      <c r="P67" s="14"/>
      <c r="Q67" s="14"/>
      <c r="R67" s="14"/>
      <c r="S67" s="14"/>
      <c r="T67" s="14"/>
      <c r="U67" s="14">
        <v>1</v>
      </c>
      <c r="V67" s="15"/>
      <c r="W67" s="15"/>
      <c r="X67" s="15">
        <v>1</v>
      </c>
      <c r="Y67" s="15">
        <v>1</v>
      </c>
      <c r="Z67" s="15">
        <v>0</v>
      </c>
      <c r="AA67" s="15"/>
      <c r="AB67" s="15"/>
      <c r="AC67" s="110"/>
      <c r="AD67" s="110"/>
    </row>
    <row r="68" spans="1:30" ht="15.75" x14ac:dyDescent="0.25">
      <c r="A68" s="11">
        <v>58</v>
      </c>
      <c r="B68" s="109" t="s">
        <v>87</v>
      </c>
      <c r="C68" s="109"/>
      <c r="D68" s="14"/>
      <c r="E68" s="14"/>
      <c r="F68" s="14">
        <v>1</v>
      </c>
      <c r="G68" s="14"/>
      <c r="H68" s="14">
        <v>1</v>
      </c>
      <c r="I68" s="14"/>
      <c r="J68" s="14"/>
      <c r="K68" s="14"/>
      <c r="L68" s="14"/>
      <c r="M68" s="14"/>
      <c r="N68" s="14"/>
      <c r="O68" s="14">
        <v>1</v>
      </c>
      <c r="P68" s="14"/>
      <c r="Q68" s="14"/>
      <c r="R68" s="14"/>
      <c r="S68" s="14"/>
      <c r="T68" s="14" t="s">
        <v>22</v>
      </c>
      <c r="U68" s="14">
        <v>1</v>
      </c>
      <c r="V68" s="15"/>
      <c r="W68" s="15"/>
      <c r="X68" s="15">
        <v>1</v>
      </c>
      <c r="Y68" s="15">
        <v>0</v>
      </c>
      <c r="Z68" s="15">
        <v>0</v>
      </c>
      <c r="AA68" s="15"/>
      <c r="AB68" s="15"/>
      <c r="AC68" s="110"/>
      <c r="AD68" s="110"/>
    </row>
    <row r="69" spans="1:30" ht="15.75" x14ac:dyDescent="0.25">
      <c r="A69" s="11">
        <v>59</v>
      </c>
      <c r="B69" s="111" t="s">
        <v>88</v>
      </c>
      <c r="C69" s="111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>
        <v>1</v>
      </c>
      <c r="P69" s="14"/>
      <c r="Q69" s="14"/>
      <c r="R69" s="14"/>
      <c r="S69" s="14"/>
      <c r="T69" s="14">
        <v>1</v>
      </c>
      <c r="U69" s="14"/>
      <c r="V69" s="15"/>
      <c r="W69" s="15"/>
      <c r="X69" s="15"/>
      <c r="Y69" s="15">
        <v>1</v>
      </c>
      <c r="Z69" s="15">
        <v>0</v>
      </c>
      <c r="AA69" s="15"/>
      <c r="AB69" s="15"/>
      <c r="AC69" s="110"/>
      <c r="AD69" s="110"/>
    </row>
    <row r="70" spans="1:30" ht="18" customHeight="1" x14ac:dyDescent="0.25">
      <c r="A70" s="11">
        <v>60</v>
      </c>
      <c r="B70" s="111" t="s">
        <v>89</v>
      </c>
      <c r="C70" s="11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>
        <v>1</v>
      </c>
      <c r="P70" s="14"/>
      <c r="Q70" s="14"/>
      <c r="R70" s="14"/>
      <c r="S70" s="14"/>
      <c r="T70" s="14">
        <v>1</v>
      </c>
      <c r="U70" s="14"/>
      <c r="V70" s="15"/>
      <c r="W70" s="15"/>
      <c r="X70" s="15"/>
      <c r="Y70" s="15">
        <v>1</v>
      </c>
      <c r="Z70" s="15">
        <v>0</v>
      </c>
      <c r="AA70" s="15"/>
      <c r="AB70" s="15"/>
      <c r="AC70" s="110"/>
      <c r="AD70" s="110"/>
    </row>
    <row r="71" spans="1:30" ht="15.75" x14ac:dyDescent="0.25">
      <c r="A71" s="11">
        <v>61</v>
      </c>
      <c r="B71" s="111" t="s">
        <v>90</v>
      </c>
      <c r="C71" s="11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>
        <v>1</v>
      </c>
      <c r="P71" s="14"/>
      <c r="Q71" s="14"/>
      <c r="R71" s="14"/>
      <c r="S71" s="14"/>
      <c r="T71" s="14">
        <v>1</v>
      </c>
      <c r="U71" s="14"/>
      <c r="V71" s="15"/>
      <c r="W71" s="15"/>
      <c r="X71" s="15"/>
      <c r="Y71" s="15">
        <v>1</v>
      </c>
      <c r="Z71" s="15">
        <v>0</v>
      </c>
      <c r="AA71" s="15"/>
      <c r="AB71" s="15"/>
      <c r="AC71" s="110"/>
      <c r="AD71" s="110"/>
    </row>
    <row r="72" spans="1:30" ht="15.75" x14ac:dyDescent="0.25">
      <c r="A72" s="11">
        <v>62</v>
      </c>
      <c r="B72" s="111" t="s">
        <v>91</v>
      </c>
      <c r="C72" s="11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v>1</v>
      </c>
      <c r="P72" s="14"/>
      <c r="Q72" s="14"/>
      <c r="R72" s="14"/>
      <c r="S72" s="14"/>
      <c r="T72" s="14">
        <v>1</v>
      </c>
      <c r="U72" s="14"/>
      <c r="V72" s="15"/>
      <c r="W72" s="15"/>
      <c r="X72" s="15"/>
      <c r="Y72" s="15">
        <v>1</v>
      </c>
      <c r="Z72" s="15">
        <v>0</v>
      </c>
      <c r="AA72" s="15"/>
      <c r="AB72" s="15"/>
      <c r="AC72" s="110"/>
      <c r="AD72" s="110"/>
    </row>
    <row r="73" spans="1:30" ht="15.75" x14ac:dyDescent="0.25">
      <c r="A73" s="11">
        <v>63</v>
      </c>
      <c r="B73" s="111" t="s">
        <v>92</v>
      </c>
      <c r="C73" s="111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1</v>
      </c>
      <c r="P73" s="14"/>
      <c r="Q73" s="14"/>
      <c r="R73" s="14"/>
      <c r="S73" s="14"/>
      <c r="T73" s="14">
        <v>1</v>
      </c>
      <c r="U73" s="14"/>
      <c r="V73" s="15"/>
      <c r="W73" s="15"/>
      <c r="X73" s="15"/>
      <c r="Y73" s="15">
        <v>1</v>
      </c>
      <c r="Z73" s="15">
        <v>0</v>
      </c>
      <c r="AA73" s="15"/>
      <c r="AB73" s="15"/>
      <c r="AC73" s="110"/>
      <c r="AD73" s="110"/>
    </row>
    <row r="74" spans="1:30" ht="15.75" x14ac:dyDescent="0.25">
      <c r="A74" s="11">
        <v>64</v>
      </c>
      <c r="B74" s="111" t="s">
        <v>93</v>
      </c>
      <c r="C74" s="11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>
        <v>1</v>
      </c>
      <c r="P74" s="14"/>
      <c r="Q74" s="14"/>
      <c r="R74" s="14"/>
      <c r="S74" s="14"/>
      <c r="T74" s="14">
        <v>1</v>
      </c>
      <c r="U74" s="14"/>
      <c r="V74" s="15"/>
      <c r="W74" s="15"/>
      <c r="X74" s="15"/>
      <c r="Y74" s="15">
        <v>1</v>
      </c>
      <c r="Z74" s="15">
        <v>0</v>
      </c>
      <c r="AA74" s="15"/>
      <c r="AB74" s="15"/>
      <c r="AC74" s="110"/>
      <c r="AD74" s="110"/>
    </row>
    <row r="75" spans="1:30" ht="15.75" x14ac:dyDescent="0.25">
      <c r="A75" s="11">
        <v>65</v>
      </c>
      <c r="B75" s="111" t="s">
        <v>94</v>
      </c>
      <c r="C75" s="111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>
        <v>1</v>
      </c>
      <c r="P75" s="14"/>
      <c r="Q75" s="14"/>
      <c r="R75" s="14"/>
      <c r="S75" s="14"/>
      <c r="T75" s="14">
        <v>1</v>
      </c>
      <c r="U75" s="14"/>
      <c r="V75" s="15"/>
      <c r="W75" s="15"/>
      <c r="X75" s="15"/>
      <c r="Y75" s="15">
        <v>1</v>
      </c>
      <c r="Z75" s="15">
        <v>0</v>
      </c>
      <c r="AA75" s="15"/>
      <c r="AB75" s="15"/>
      <c r="AC75" s="110"/>
      <c r="AD75" s="110"/>
    </row>
    <row r="76" spans="1:30" ht="15.75" x14ac:dyDescent="0.25">
      <c r="A76" s="11">
        <v>66</v>
      </c>
      <c r="B76" s="111" t="s">
        <v>95</v>
      </c>
      <c r="C76" s="11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>
        <v>1</v>
      </c>
      <c r="P76" s="14"/>
      <c r="Q76" s="14"/>
      <c r="R76" s="14"/>
      <c r="S76" s="14"/>
      <c r="T76" s="14">
        <v>1</v>
      </c>
      <c r="U76" s="14"/>
      <c r="V76" s="15"/>
      <c r="W76" s="15"/>
      <c r="X76" s="15"/>
      <c r="Y76" s="15">
        <v>1</v>
      </c>
      <c r="Z76" s="15">
        <v>0</v>
      </c>
      <c r="AA76" s="15"/>
      <c r="AB76" s="15"/>
      <c r="AC76" s="110"/>
      <c r="AD76" s="110"/>
    </row>
    <row r="77" spans="1:30" ht="15.75" x14ac:dyDescent="0.25">
      <c r="A77" s="11">
        <v>67</v>
      </c>
      <c r="B77" s="111" t="s">
        <v>96</v>
      </c>
      <c r="C77" s="111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1</v>
      </c>
      <c r="P77" s="14"/>
      <c r="Q77" s="14"/>
      <c r="R77" s="14"/>
      <c r="S77" s="14"/>
      <c r="T77" s="14">
        <v>1</v>
      </c>
      <c r="U77" s="14"/>
      <c r="V77" s="15"/>
      <c r="W77" s="15"/>
      <c r="X77" s="15"/>
      <c r="Y77" s="15">
        <v>1</v>
      </c>
      <c r="Z77" s="15">
        <v>0</v>
      </c>
      <c r="AA77" s="15"/>
      <c r="AB77" s="15"/>
      <c r="AC77" s="110"/>
      <c r="AD77" s="110"/>
    </row>
    <row r="78" spans="1:30" ht="15.75" x14ac:dyDescent="0.25">
      <c r="A78" s="11">
        <v>68</v>
      </c>
      <c r="B78" s="111" t="s">
        <v>97</v>
      </c>
      <c r="C78" s="111"/>
      <c r="D78" s="14" t="s">
        <v>22</v>
      </c>
      <c r="E78" s="14"/>
      <c r="F78" s="14"/>
      <c r="G78" s="14"/>
      <c r="H78" s="14"/>
      <c r="I78" s="14"/>
      <c r="J78" s="14"/>
      <c r="K78" s="14"/>
      <c r="L78" s="14"/>
      <c r="M78" s="14"/>
      <c r="N78" s="14">
        <v>1</v>
      </c>
      <c r="O78" s="14">
        <v>0</v>
      </c>
      <c r="P78" s="14"/>
      <c r="Q78" s="14"/>
      <c r="R78" s="14"/>
      <c r="S78" s="14"/>
      <c r="T78" s="14" t="s">
        <v>22</v>
      </c>
      <c r="U78" s="14">
        <v>1</v>
      </c>
      <c r="V78" s="15"/>
      <c r="W78" s="15"/>
      <c r="X78" s="15">
        <v>1</v>
      </c>
      <c r="Y78" s="15">
        <v>0</v>
      </c>
      <c r="Z78" s="15">
        <v>0</v>
      </c>
      <c r="AA78" s="15"/>
      <c r="AB78" s="15"/>
      <c r="AC78" s="110"/>
      <c r="AD78" s="110"/>
    </row>
    <row r="79" spans="1:30" ht="18.75" x14ac:dyDescent="0.25">
      <c r="A79" s="11"/>
      <c r="B79" s="108" t="s">
        <v>98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10"/>
      <c r="AD79" s="110"/>
    </row>
    <row r="80" spans="1:30" ht="15.75" x14ac:dyDescent="0.25">
      <c r="A80" s="11">
        <v>69</v>
      </c>
      <c r="B80" s="109" t="s">
        <v>60</v>
      </c>
      <c r="C80" s="109"/>
      <c r="D80" s="14"/>
      <c r="E80" s="14"/>
      <c r="F80" s="14">
        <v>1</v>
      </c>
      <c r="G80" s="14"/>
      <c r="H80" s="14">
        <v>1</v>
      </c>
      <c r="I80" s="14"/>
      <c r="J80" s="14">
        <v>1</v>
      </c>
      <c r="K80" s="14"/>
      <c r="L80" s="14">
        <v>1</v>
      </c>
      <c r="M80" s="14"/>
      <c r="N80" s="14"/>
      <c r="O80" s="14">
        <v>1</v>
      </c>
      <c r="P80" s="14"/>
      <c r="Q80" s="14"/>
      <c r="R80" s="14">
        <v>1</v>
      </c>
      <c r="S80" s="14"/>
      <c r="T80" s="14"/>
      <c r="U80" s="14">
        <v>1</v>
      </c>
      <c r="V80" s="15"/>
      <c r="W80" s="15">
        <v>1</v>
      </c>
      <c r="X80" s="15">
        <v>1</v>
      </c>
      <c r="Y80" s="15">
        <v>1</v>
      </c>
      <c r="Z80" s="15">
        <v>1</v>
      </c>
      <c r="AA80" s="15">
        <v>1</v>
      </c>
      <c r="AB80" s="15"/>
      <c r="AC80" s="110"/>
      <c r="AD80" s="110"/>
    </row>
    <row r="81" spans="1:30" ht="21.75" customHeight="1" x14ac:dyDescent="0.25">
      <c r="A81" s="11"/>
      <c r="B81" s="108" t="s">
        <v>99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10"/>
      <c r="AD81" s="110"/>
    </row>
    <row r="82" spans="1:30" ht="15.75" x14ac:dyDescent="0.25">
      <c r="A82" s="11">
        <v>70</v>
      </c>
      <c r="B82" s="112" t="s">
        <v>100</v>
      </c>
      <c r="C82" s="112"/>
      <c r="D82" s="14"/>
      <c r="E82" s="14"/>
      <c r="F82" s="14" t="s">
        <v>22</v>
      </c>
      <c r="G82" s="14"/>
      <c r="H82" s="14"/>
      <c r="I82" s="14"/>
      <c r="J82" s="14"/>
      <c r="K82" s="14"/>
      <c r="L82" s="14"/>
      <c r="M82" s="14"/>
      <c r="N82" s="14"/>
      <c r="O82" s="14">
        <v>1</v>
      </c>
      <c r="P82" s="14"/>
      <c r="Q82" s="14"/>
      <c r="R82" s="14"/>
      <c r="S82" s="14"/>
      <c r="T82" s="14" t="s">
        <v>22</v>
      </c>
      <c r="U82" s="14">
        <v>1</v>
      </c>
      <c r="V82" s="15"/>
      <c r="W82" s="15"/>
      <c r="X82" s="15">
        <v>0</v>
      </c>
      <c r="Y82" s="15">
        <v>0</v>
      </c>
      <c r="Z82" s="15">
        <v>0</v>
      </c>
      <c r="AA82" s="15" t="s">
        <v>22</v>
      </c>
      <c r="AB82" s="15"/>
      <c r="AC82" s="110"/>
      <c r="AD82" s="110"/>
    </row>
    <row r="83" spans="1:30" ht="25.5" customHeight="1" x14ac:dyDescent="0.25">
      <c r="A83" s="11"/>
      <c r="B83" s="108" t="s">
        <v>101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10"/>
      <c r="AD83" s="110"/>
    </row>
    <row r="84" spans="1:30" ht="21" customHeight="1" x14ac:dyDescent="0.25">
      <c r="A84" s="11">
        <v>71</v>
      </c>
      <c r="B84" s="109" t="s">
        <v>102</v>
      </c>
      <c r="C84" s="109"/>
      <c r="D84" s="14"/>
      <c r="E84" s="14"/>
      <c r="F84" s="14"/>
      <c r="G84" s="14">
        <v>1</v>
      </c>
      <c r="H84" s="14"/>
      <c r="I84" s="14">
        <v>1</v>
      </c>
      <c r="J84" s="14">
        <v>1</v>
      </c>
      <c r="K84" s="14"/>
      <c r="L84" s="14"/>
      <c r="M84" s="14">
        <v>1</v>
      </c>
      <c r="N84" s="14" t="s">
        <v>22</v>
      </c>
      <c r="O84" s="14">
        <v>1</v>
      </c>
      <c r="P84" s="14">
        <v>1</v>
      </c>
      <c r="Q84" s="14"/>
      <c r="R84" s="14">
        <v>1</v>
      </c>
      <c r="S84" s="14"/>
      <c r="T84" s="14" t="s">
        <v>22</v>
      </c>
      <c r="U84" s="14">
        <v>1</v>
      </c>
      <c r="V84" s="15"/>
      <c r="W84" s="15">
        <v>1</v>
      </c>
      <c r="X84" s="15">
        <v>1</v>
      </c>
      <c r="Y84" s="15">
        <v>1</v>
      </c>
      <c r="Z84" s="15">
        <v>1</v>
      </c>
      <c r="AA84" s="15">
        <v>1</v>
      </c>
      <c r="AB84" s="15"/>
      <c r="AC84" s="110"/>
      <c r="AD84" s="110"/>
    </row>
    <row r="85" spans="1:30" ht="15.75" x14ac:dyDescent="0.25">
      <c r="A85" s="11">
        <v>72</v>
      </c>
      <c r="B85" s="112" t="s">
        <v>103</v>
      </c>
      <c r="C85" s="112"/>
      <c r="D85" s="14" t="s">
        <v>22</v>
      </c>
      <c r="E85" s="14"/>
      <c r="F85" s="14">
        <v>1</v>
      </c>
      <c r="G85" s="14"/>
      <c r="H85" s="14"/>
      <c r="I85" s="14">
        <v>1</v>
      </c>
      <c r="J85" s="14">
        <v>1</v>
      </c>
      <c r="K85" s="14"/>
      <c r="L85" s="14">
        <v>1</v>
      </c>
      <c r="M85" s="14"/>
      <c r="N85" s="14"/>
      <c r="O85" s="14">
        <v>1</v>
      </c>
      <c r="P85" s="14">
        <v>0</v>
      </c>
      <c r="Q85" s="14"/>
      <c r="R85" s="14">
        <v>1</v>
      </c>
      <c r="S85" s="14"/>
      <c r="T85" s="14"/>
      <c r="U85" s="14">
        <v>1</v>
      </c>
      <c r="V85" s="15"/>
      <c r="W85" s="15">
        <v>1</v>
      </c>
      <c r="X85" s="15">
        <v>0</v>
      </c>
      <c r="Y85" s="15">
        <v>1</v>
      </c>
      <c r="Z85" s="15">
        <v>1</v>
      </c>
      <c r="AA85" s="15">
        <v>1</v>
      </c>
      <c r="AB85" s="15"/>
      <c r="AC85" s="110"/>
      <c r="AD85" s="110"/>
    </row>
    <row r="86" spans="1:30" ht="19.5" customHeight="1" x14ac:dyDescent="0.25">
      <c r="A86" s="11">
        <v>73</v>
      </c>
      <c r="B86" s="113" t="s">
        <v>104</v>
      </c>
      <c r="C86" s="113"/>
      <c r="D86" s="14" t="s">
        <v>22</v>
      </c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>
        <v>1</v>
      </c>
      <c r="P86" s="14"/>
      <c r="Q86" s="14"/>
      <c r="R86" s="14">
        <v>1</v>
      </c>
      <c r="S86" s="14"/>
      <c r="T86" s="14">
        <v>1</v>
      </c>
      <c r="U86" s="14"/>
      <c r="V86" s="15"/>
      <c r="W86" s="15">
        <v>1</v>
      </c>
      <c r="X86" s="15">
        <v>1</v>
      </c>
      <c r="Y86" s="15">
        <v>1</v>
      </c>
      <c r="Z86" s="15">
        <v>0</v>
      </c>
      <c r="AA86" s="15">
        <v>1</v>
      </c>
      <c r="AB86" s="15"/>
      <c r="AC86" s="110"/>
      <c r="AD86" s="110"/>
    </row>
    <row r="87" spans="1:30" ht="25.5" customHeight="1" x14ac:dyDescent="0.25">
      <c r="A87" s="11"/>
      <c r="B87" s="108" t="s">
        <v>105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10"/>
      <c r="AD87" s="110"/>
    </row>
    <row r="88" spans="1:30" ht="24.75" customHeight="1" x14ac:dyDescent="0.25">
      <c r="A88" s="11">
        <v>74</v>
      </c>
      <c r="B88" s="109" t="s">
        <v>106</v>
      </c>
      <c r="C88" s="109"/>
      <c r="D88" s="14"/>
      <c r="E88" s="14"/>
      <c r="F88" s="14">
        <v>1</v>
      </c>
      <c r="G88" s="14"/>
      <c r="H88" s="14">
        <v>1</v>
      </c>
      <c r="I88" s="14"/>
      <c r="J88" s="14">
        <v>1</v>
      </c>
      <c r="K88" s="14"/>
      <c r="L88" s="14">
        <v>1</v>
      </c>
      <c r="M88" s="14"/>
      <c r="N88" s="14" t="s">
        <v>22</v>
      </c>
      <c r="O88" s="14">
        <v>1</v>
      </c>
      <c r="P88" s="14">
        <v>1</v>
      </c>
      <c r="Q88" s="14"/>
      <c r="R88" s="14">
        <v>1</v>
      </c>
      <c r="S88" s="14"/>
      <c r="T88" s="14" t="s">
        <v>22</v>
      </c>
      <c r="U88" s="14">
        <v>1</v>
      </c>
      <c r="V88" s="15"/>
      <c r="W88" s="15">
        <v>1</v>
      </c>
      <c r="X88" s="15">
        <v>1</v>
      </c>
      <c r="Y88" s="15">
        <v>1</v>
      </c>
      <c r="Z88" s="15">
        <v>1</v>
      </c>
      <c r="AA88" s="15">
        <v>1</v>
      </c>
      <c r="AB88" s="15"/>
      <c r="AC88" s="110"/>
      <c r="AD88" s="110"/>
    </row>
    <row r="89" spans="1:30" ht="15.75" x14ac:dyDescent="0.25">
      <c r="A89" s="11">
        <v>75</v>
      </c>
      <c r="B89" s="109" t="s">
        <v>107</v>
      </c>
      <c r="C89" s="109"/>
      <c r="D89" s="14"/>
      <c r="E89" s="14"/>
      <c r="F89" s="14">
        <v>1</v>
      </c>
      <c r="G89" s="14"/>
      <c r="H89" s="14">
        <v>1</v>
      </c>
      <c r="I89" s="14"/>
      <c r="J89" s="14">
        <v>1</v>
      </c>
      <c r="K89" s="14"/>
      <c r="L89" s="14">
        <v>1</v>
      </c>
      <c r="M89" s="14"/>
      <c r="N89" s="14"/>
      <c r="O89" s="14">
        <v>1</v>
      </c>
      <c r="P89" s="14">
        <v>1</v>
      </c>
      <c r="Q89" s="14"/>
      <c r="R89" s="14">
        <v>1</v>
      </c>
      <c r="S89" s="14"/>
      <c r="T89" s="14" t="s">
        <v>22</v>
      </c>
      <c r="U89" s="14">
        <v>1</v>
      </c>
      <c r="V89" s="15"/>
      <c r="W89" s="15">
        <v>1</v>
      </c>
      <c r="X89" s="15">
        <v>1</v>
      </c>
      <c r="Y89" s="15">
        <v>0</v>
      </c>
      <c r="Z89" s="15">
        <v>1</v>
      </c>
      <c r="AA89" s="15">
        <v>1</v>
      </c>
      <c r="AB89" s="15"/>
      <c r="AC89" s="110"/>
      <c r="AD89" s="110"/>
    </row>
    <row r="90" spans="1:30" ht="15.75" x14ac:dyDescent="0.25">
      <c r="A90" s="11">
        <v>76</v>
      </c>
      <c r="B90" s="111" t="s">
        <v>108</v>
      </c>
      <c r="C90" s="111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>
        <v>1</v>
      </c>
      <c r="O90" s="14">
        <v>0</v>
      </c>
      <c r="P90" s="14"/>
      <c r="Q90" s="14"/>
      <c r="R90" s="14"/>
      <c r="S90" s="14"/>
      <c r="T90" s="14" t="s">
        <v>22</v>
      </c>
      <c r="U90" s="14">
        <v>1</v>
      </c>
      <c r="V90" s="15"/>
      <c r="W90" s="15"/>
      <c r="X90" s="15">
        <v>1</v>
      </c>
      <c r="Y90" s="15">
        <v>0</v>
      </c>
      <c r="Z90" s="15">
        <v>0</v>
      </c>
      <c r="AA90" s="15"/>
      <c r="AB90" s="15"/>
      <c r="AC90" s="110"/>
      <c r="AD90" s="110"/>
    </row>
    <row r="91" spans="1:30" ht="15.75" x14ac:dyDescent="0.25">
      <c r="A91" s="11">
        <v>77</v>
      </c>
      <c r="B91" s="111" t="s">
        <v>109</v>
      </c>
      <c r="C91" s="111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>
        <v>1</v>
      </c>
      <c r="O91" s="14"/>
      <c r="P91" s="14"/>
      <c r="Q91" s="14"/>
      <c r="R91" s="14"/>
      <c r="S91" s="14"/>
      <c r="T91" s="14"/>
      <c r="U91" s="14">
        <v>1</v>
      </c>
      <c r="V91" s="15"/>
      <c r="W91" s="15"/>
      <c r="X91" s="15">
        <v>0</v>
      </c>
      <c r="Y91" s="15">
        <v>0</v>
      </c>
      <c r="Z91" s="15">
        <v>0</v>
      </c>
      <c r="AA91" s="15"/>
      <c r="AB91" s="15"/>
      <c r="AC91" s="110"/>
      <c r="AD91" s="110"/>
    </row>
    <row r="92" spans="1:30" ht="15.75" x14ac:dyDescent="0.25">
      <c r="A92" s="11">
        <v>78</v>
      </c>
      <c r="B92" s="111" t="s">
        <v>110</v>
      </c>
      <c r="C92" s="111"/>
      <c r="D92" s="14" t="s">
        <v>22</v>
      </c>
      <c r="E92" s="14"/>
      <c r="F92" s="14"/>
      <c r="G92" s="14"/>
      <c r="H92" s="14"/>
      <c r="I92" s="14"/>
      <c r="J92" s="14"/>
      <c r="K92" s="14"/>
      <c r="L92" s="14"/>
      <c r="M92" s="14"/>
      <c r="N92" s="14">
        <v>1</v>
      </c>
      <c r="O92" s="14">
        <v>0</v>
      </c>
      <c r="P92" s="14"/>
      <c r="Q92" s="14"/>
      <c r="R92" s="14"/>
      <c r="S92" s="14"/>
      <c r="T92" s="14" t="s">
        <v>22</v>
      </c>
      <c r="U92" s="14">
        <v>1</v>
      </c>
      <c r="V92" s="15"/>
      <c r="W92" s="15"/>
      <c r="X92" s="15">
        <v>1</v>
      </c>
      <c r="Y92" s="15">
        <v>0</v>
      </c>
      <c r="Z92" s="15">
        <v>0</v>
      </c>
      <c r="AA92" s="15"/>
      <c r="AB92" s="15"/>
      <c r="AC92" s="110"/>
      <c r="AD92" s="110"/>
    </row>
    <row r="93" spans="1:30" ht="24.75" customHeight="1" x14ac:dyDescent="0.25">
      <c r="A93" s="11"/>
      <c r="B93" s="108" t="s">
        <v>111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10"/>
      <c r="AD93" s="110"/>
    </row>
    <row r="94" spans="1:30" ht="15.75" x14ac:dyDescent="0.25">
      <c r="A94" s="11">
        <v>79</v>
      </c>
      <c r="B94" s="109" t="s">
        <v>112</v>
      </c>
      <c r="C94" s="109"/>
      <c r="D94" s="14"/>
      <c r="E94" s="14"/>
      <c r="F94" s="14">
        <v>1</v>
      </c>
      <c r="G94" s="14"/>
      <c r="H94" s="14">
        <v>1</v>
      </c>
      <c r="I94" s="14"/>
      <c r="J94" s="14">
        <v>1</v>
      </c>
      <c r="K94" s="14"/>
      <c r="L94" s="14">
        <v>1</v>
      </c>
      <c r="M94" s="14"/>
      <c r="N94" s="14"/>
      <c r="O94" s="14">
        <v>1</v>
      </c>
      <c r="P94" s="14">
        <v>1</v>
      </c>
      <c r="Q94" s="14"/>
      <c r="R94" s="14">
        <v>1</v>
      </c>
      <c r="S94" s="14"/>
      <c r="T94" s="14" t="s">
        <v>22</v>
      </c>
      <c r="U94" s="14">
        <v>1</v>
      </c>
      <c r="V94" s="15"/>
      <c r="W94" s="15">
        <v>1</v>
      </c>
      <c r="X94" s="15">
        <v>1</v>
      </c>
      <c r="Y94" s="15">
        <v>1</v>
      </c>
      <c r="Z94" s="15">
        <v>1</v>
      </c>
      <c r="AA94" s="15">
        <v>1</v>
      </c>
      <c r="AB94" s="15"/>
      <c r="AC94" s="110"/>
      <c r="AD94" s="110"/>
    </row>
    <row r="95" spans="1:30" ht="23.25" x14ac:dyDescent="0.25">
      <c r="B95" s="114" t="s">
        <v>113</v>
      </c>
      <c r="C95" s="114"/>
      <c r="D95" s="17">
        <f t="shared" ref="D95:AB95" si="0">SUM(D4:D94)</f>
        <v>1</v>
      </c>
      <c r="E95" s="17">
        <f t="shared" si="0"/>
        <v>0</v>
      </c>
      <c r="F95" s="17">
        <f t="shared" si="0"/>
        <v>28</v>
      </c>
      <c r="G95" s="17">
        <f t="shared" si="0"/>
        <v>4</v>
      </c>
      <c r="H95" s="17">
        <f t="shared" si="0"/>
        <v>21</v>
      </c>
      <c r="I95" s="17">
        <f t="shared" si="0"/>
        <v>9</v>
      </c>
      <c r="J95" s="17">
        <f t="shared" si="0"/>
        <v>20</v>
      </c>
      <c r="K95" s="17">
        <f t="shared" si="0"/>
        <v>0</v>
      </c>
      <c r="L95" s="17">
        <f t="shared" si="0"/>
        <v>25</v>
      </c>
      <c r="M95" s="17">
        <f t="shared" si="0"/>
        <v>1</v>
      </c>
      <c r="N95" s="17">
        <f t="shared" si="0"/>
        <v>30</v>
      </c>
      <c r="O95" s="17">
        <f t="shared" si="0"/>
        <v>49</v>
      </c>
      <c r="P95" s="17">
        <f t="shared" si="0"/>
        <v>19</v>
      </c>
      <c r="Q95" s="17">
        <f t="shared" si="0"/>
        <v>0</v>
      </c>
      <c r="R95" s="17">
        <f t="shared" si="0"/>
        <v>22</v>
      </c>
      <c r="S95" s="17">
        <f t="shared" si="0"/>
        <v>0</v>
      </c>
      <c r="T95" s="17">
        <f t="shared" si="0"/>
        <v>45</v>
      </c>
      <c r="U95" s="17">
        <f t="shared" si="0"/>
        <v>33</v>
      </c>
      <c r="V95" s="17">
        <f t="shared" si="0"/>
        <v>3</v>
      </c>
      <c r="W95" s="17">
        <f t="shared" si="0"/>
        <v>22</v>
      </c>
      <c r="X95" s="17">
        <f t="shared" si="0"/>
        <v>66</v>
      </c>
      <c r="Y95" s="17">
        <f t="shared" si="0"/>
        <v>60</v>
      </c>
      <c r="Z95" s="17">
        <f t="shared" si="0"/>
        <v>21</v>
      </c>
      <c r="AA95" s="17">
        <f t="shared" si="0"/>
        <v>22</v>
      </c>
      <c r="AB95" s="17">
        <f t="shared" si="0"/>
        <v>2</v>
      </c>
      <c r="AC95" s="9"/>
      <c r="AD95" s="10"/>
    </row>
    <row r="96" spans="1:30" ht="22.5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9"/>
      <c r="AD96" s="10"/>
    </row>
    <row r="97" spans="2:1024" ht="23.25" x14ac:dyDescent="0.25">
      <c r="B97" s="116" t="s">
        <v>114</v>
      </c>
      <c r="C97" s="116"/>
      <c r="D97" s="18">
        <f t="shared" ref="D97:AB97" si="1">SUM(D4,D5,D6,D12,D13,D20,D40,D41,D42,D46,D47,D49,D53,D54,D55,D56,D58,D60,D63,D66,D67,D80,D84,D88,D94)</f>
        <v>1</v>
      </c>
      <c r="E97" s="19">
        <f t="shared" si="1"/>
        <v>0</v>
      </c>
      <c r="F97" s="18">
        <f t="shared" si="1"/>
        <v>21</v>
      </c>
      <c r="G97" s="19">
        <f t="shared" si="1"/>
        <v>2</v>
      </c>
      <c r="H97" s="18">
        <f t="shared" si="1"/>
        <v>18</v>
      </c>
      <c r="I97" s="19">
        <f t="shared" si="1"/>
        <v>5</v>
      </c>
      <c r="J97" s="18">
        <f t="shared" si="1"/>
        <v>15</v>
      </c>
      <c r="K97" s="19">
        <f t="shared" si="1"/>
        <v>0</v>
      </c>
      <c r="L97" s="18">
        <f t="shared" si="1"/>
        <v>19</v>
      </c>
      <c r="M97" s="19">
        <f t="shared" si="1"/>
        <v>1</v>
      </c>
      <c r="N97" s="18">
        <f t="shared" si="1"/>
        <v>2</v>
      </c>
      <c r="O97" s="19">
        <f t="shared" si="1"/>
        <v>23</v>
      </c>
      <c r="P97" s="18">
        <f t="shared" si="1"/>
        <v>15</v>
      </c>
      <c r="Q97" s="19">
        <f t="shared" si="1"/>
        <v>0</v>
      </c>
      <c r="R97" s="18">
        <f t="shared" si="1"/>
        <v>16</v>
      </c>
      <c r="S97" s="19">
        <f t="shared" si="1"/>
        <v>0</v>
      </c>
      <c r="T97" s="18">
        <f t="shared" si="1"/>
        <v>4</v>
      </c>
      <c r="U97" s="19">
        <f t="shared" si="1"/>
        <v>20</v>
      </c>
      <c r="V97" s="18">
        <f t="shared" si="1"/>
        <v>3</v>
      </c>
      <c r="W97" s="18">
        <f t="shared" si="1"/>
        <v>16</v>
      </c>
      <c r="X97" s="18">
        <f t="shared" si="1"/>
        <v>25</v>
      </c>
      <c r="Y97" s="18">
        <f t="shared" si="1"/>
        <v>21</v>
      </c>
      <c r="Z97" s="18">
        <f t="shared" si="1"/>
        <v>14</v>
      </c>
      <c r="AA97" s="18">
        <f t="shared" si="1"/>
        <v>16</v>
      </c>
      <c r="AB97" s="18">
        <f t="shared" si="1"/>
        <v>0</v>
      </c>
      <c r="AC97" s="9"/>
      <c r="AD97" s="10"/>
    </row>
    <row r="98" spans="2:1024" ht="24.75" customHeight="1" x14ac:dyDescent="0.25"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9"/>
      <c r="AD98" s="10"/>
    </row>
    <row r="99" spans="2:1024" ht="18.75" customHeight="1" x14ac:dyDescent="0.25">
      <c r="B99" s="118" t="s">
        <v>115</v>
      </c>
      <c r="C99" s="118"/>
      <c r="D99" s="20">
        <f t="shared" ref="D99:AB99" si="2">SUM(D4,D5,D6,D7,D12,D13,D21,D25,D8,D16,D17,D20,D40,D41,D42,D44,D46,D47,D49,D50,D51,D53,D54,D55,D56,D58,D60,D63,D64,D66,D67,D68,D80,D82,D84,D86,D88,D89,D94)</f>
        <v>1</v>
      </c>
      <c r="E99" s="19">
        <f t="shared" si="2"/>
        <v>0</v>
      </c>
      <c r="F99" s="20">
        <f t="shared" si="2"/>
        <v>25</v>
      </c>
      <c r="G99" s="19">
        <f t="shared" si="2"/>
        <v>4</v>
      </c>
      <c r="H99" s="20">
        <f t="shared" si="2"/>
        <v>20</v>
      </c>
      <c r="I99" s="19">
        <f t="shared" si="2"/>
        <v>8</v>
      </c>
      <c r="J99" s="20">
        <f t="shared" si="2"/>
        <v>19</v>
      </c>
      <c r="K99" s="19">
        <f t="shared" si="2"/>
        <v>0</v>
      </c>
      <c r="L99" s="20">
        <f t="shared" si="2"/>
        <v>23</v>
      </c>
      <c r="M99" s="19">
        <f t="shared" si="2"/>
        <v>1</v>
      </c>
      <c r="N99" s="20">
        <f t="shared" si="2"/>
        <v>6</v>
      </c>
      <c r="O99" s="19">
        <f t="shared" si="2"/>
        <v>33</v>
      </c>
      <c r="P99" s="20">
        <f t="shared" si="2"/>
        <v>19</v>
      </c>
      <c r="Q99" s="19">
        <f t="shared" si="2"/>
        <v>0</v>
      </c>
      <c r="R99" s="20">
        <f t="shared" si="2"/>
        <v>21</v>
      </c>
      <c r="S99" s="19">
        <f t="shared" si="2"/>
        <v>0</v>
      </c>
      <c r="T99" s="20">
        <f t="shared" si="2"/>
        <v>12</v>
      </c>
      <c r="U99" s="19">
        <f t="shared" si="2"/>
        <v>26</v>
      </c>
      <c r="V99" s="20">
        <f t="shared" si="2"/>
        <v>3</v>
      </c>
      <c r="W99" s="20">
        <f t="shared" si="2"/>
        <v>21</v>
      </c>
      <c r="X99" s="20">
        <f t="shared" si="2"/>
        <v>38</v>
      </c>
      <c r="Y99" s="20">
        <f t="shared" si="2"/>
        <v>27</v>
      </c>
      <c r="Z99" s="20">
        <f t="shared" si="2"/>
        <v>18</v>
      </c>
      <c r="AA99" s="20">
        <f t="shared" si="2"/>
        <v>21</v>
      </c>
      <c r="AB99" s="20">
        <f t="shared" si="2"/>
        <v>0</v>
      </c>
      <c r="AC99" s="9"/>
      <c r="AD99" s="10"/>
    </row>
    <row r="100" spans="2:1024" ht="24.75" customHeight="1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4"/>
    </row>
    <row r="101" spans="2:1024" s="22" customFormat="1" ht="24.75" customHeight="1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4"/>
      <c r="AMJ101"/>
    </row>
    <row r="102" spans="2:1024" ht="21" customHeight="1" x14ac:dyDescent="0.3">
      <c r="B102" s="21"/>
      <c r="C102" s="25"/>
      <c r="D102" s="100"/>
      <c r="E102" s="100"/>
      <c r="F102" s="100"/>
      <c r="G102" s="100"/>
      <c r="H102" s="100"/>
      <c r="I102" s="100"/>
      <c r="J102" s="100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4"/>
    </row>
    <row r="103" spans="2:1024" ht="23.25" customHeight="1" x14ac:dyDescent="0.45">
      <c r="B103" s="21"/>
      <c r="C103" s="25"/>
      <c r="D103" s="100"/>
      <c r="E103" s="100"/>
      <c r="F103" s="100"/>
      <c r="G103" s="100"/>
      <c r="H103" s="100"/>
      <c r="I103" s="100"/>
      <c r="J103" s="25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119"/>
      <c r="AD103" s="119"/>
    </row>
    <row r="104" spans="2:1024" ht="24.75" customHeight="1" x14ac:dyDescent="0.25">
      <c r="B104" s="21"/>
      <c r="C104" s="26"/>
      <c r="D104" s="96"/>
      <c r="E104" s="96"/>
      <c r="F104" s="96"/>
      <c r="G104" s="96"/>
      <c r="H104" s="96"/>
      <c r="I104" s="96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120"/>
      <c r="AD104" s="120"/>
    </row>
    <row r="105" spans="2:1024" x14ac:dyDescent="0.25">
      <c r="B105" s="21"/>
      <c r="C105" s="27" t="s">
        <v>22</v>
      </c>
      <c r="D105" s="96" t="s">
        <v>22</v>
      </c>
      <c r="E105" s="96"/>
      <c r="F105" s="96"/>
      <c r="G105" s="96"/>
      <c r="H105" s="96"/>
      <c r="I105" s="96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</sheetData>
  <mergeCells count="114">
    <mergeCell ref="B97:C97"/>
    <mergeCell ref="B98:AB98"/>
    <mergeCell ref="B99:C99"/>
    <mergeCell ref="D102:J102"/>
    <mergeCell ref="D103:I103"/>
    <mergeCell ref="AC103:AD103"/>
    <mergeCell ref="D104:I104"/>
    <mergeCell ref="AC104:AD104"/>
    <mergeCell ref="D105:I105"/>
    <mergeCell ref="B88:C88"/>
    <mergeCell ref="B89:C89"/>
    <mergeCell ref="B90:C90"/>
    <mergeCell ref="B91:C91"/>
    <mergeCell ref="B92:C92"/>
    <mergeCell ref="B93:AB93"/>
    <mergeCell ref="B94:C94"/>
    <mergeCell ref="B95:C95"/>
    <mergeCell ref="B96:AB96"/>
    <mergeCell ref="B79:AB79"/>
    <mergeCell ref="B80:C80"/>
    <mergeCell ref="B81:AB81"/>
    <mergeCell ref="B82:C82"/>
    <mergeCell ref="B83:AB83"/>
    <mergeCell ref="B84:C84"/>
    <mergeCell ref="B85:C85"/>
    <mergeCell ref="B86:C86"/>
    <mergeCell ref="B87:AB87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1:C61"/>
    <mergeCell ref="B62:AB62"/>
    <mergeCell ref="B63:C63"/>
    <mergeCell ref="B64:C64"/>
    <mergeCell ref="B65:AB65"/>
    <mergeCell ref="B66:C66"/>
    <mergeCell ref="B67:C67"/>
    <mergeCell ref="B68:C68"/>
    <mergeCell ref="B69:C69"/>
    <mergeCell ref="B52:AB52"/>
    <mergeCell ref="B53:C53"/>
    <mergeCell ref="B54:C54"/>
    <mergeCell ref="B55:C55"/>
    <mergeCell ref="B56:C56"/>
    <mergeCell ref="B57:C57"/>
    <mergeCell ref="B58:C58"/>
    <mergeCell ref="B59:AB59"/>
    <mergeCell ref="B60:C60"/>
    <mergeCell ref="B43:C43"/>
    <mergeCell ref="B44:C44"/>
    <mergeCell ref="B45:AB45"/>
    <mergeCell ref="B46:C46"/>
    <mergeCell ref="B47:C47"/>
    <mergeCell ref="B48:AB48"/>
    <mergeCell ref="B49:C49"/>
    <mergeCell ref="B50:C50"/>
    <mergeCell ref="B51:C51"/>
    <mergeCell ref="B34:C34"/>
    <mergeCell ref="B35:C35"/>
    <mergeCell ref="B36:C36"/>
    <mergeCell ref="B37:C37"/>
    <mergeCell ref="B38:C38"/>
    <mergeCell ref="B39:AB39"/>
    <mergeCell ref="B40:C40"/>
    <mergeCell ref="B41:C41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T1:U1"/>
    <mergeCell ref="B3:AB3"/>
    <mergeCell ref="B4:C4"/>
    <mergeCell ref="AC4:AD9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:C2"/>
    <mergeCell ref="D1:E1"/>
    <mergeCell ref="F1:G1"/>
    <mergeCell ref="H1:I1"/>
    <mergeCell ref="J1:K1"/>
    <mergeCell ref="L1:M1"/>
    <mergeCell ref="N1:O1"/>
    <mergeCell ref="P1:Q1"/>
    <mergeCell ref="R1:S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2022 год детские учреждения</vt:lpstr>
      <vt:lpstr>2022 год</vt:lpstr>
      <vt:lpstr>СООТВЕТСТВИЕ</vt:lpstr>
      <vt:lpstr>Лист1_2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9</cp:revision>
  <cp:lastPrinted>2022-02-22T01:18:48Z</cp:lastPrinted>
  <dcterms:created xsi:type="dcterms:W3CDTF">2006-09-28T05:33:49Z</dcterms:created>
  <dcterms:modified xsi:type="dcterms:W3CDTF">2022-03-23T02:19:25Z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